
<file path=[Content_Types].xml><?xml version="1.0" encoding="utf-8"?>
<Types xmlns="http://schemas.openxmlformats.org/package/2006/content-type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Moctar\Documents\ADICOR\"/>
    </mc:Choice>
  </mc:AlternateContent>
  <xr:revisionPtr revIDLastSave="0" documentId="13_ncr:1_{6AB276D8-B7E0-4697-A492-316127B5E1F6}" xr6:coauthVersionLast="47" xr6:coauthVersionMax="47" xr10:uidLastSave="{00000000-0000-0000-0000-000000000000}"/>
  <bookViews>
    <workbookView xWindow="-110" yWindow="-110" windowWidth="19420" windowHeight="10420" tabRatio="500" xr2:uid="{00000000-000D-0000-FFFF-FFFF00000000}"/>
  </bookViews>
  <sheets>
    <sheet name="Données" sheetId="2" r:id="rId1"/>
    <sheet name="Dashboard" sheetId="3" r:id="rId2"/>
  </sheets>
  <definedNames>
    <definedName name="_xlnm._FilterDatabase" localSheetId="0" hidden="1">Données!$E$1:$E$134</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S87" i="3" l="1"/>
  <c r="S86" i="3"/>
  <c r="S85" i="3"/>
  <c r="S84" i="3"/>
  <c r="S83" i="3"/>
  <c r="S82" i="3"/>
  <c r="S81" i="3"/>
  <c r="F107" i="3"/>
  <c r="H107" i="3"/>
  <c r="K107" i="3"/>
  <c r="J107" i="3"/>
  <c r="I107" i="3"/>
  <c r="G107" i="3"/>
  <c r="E107" i="3"/>
  <c r="D107" i="3"/>
  <c r="C107" i="3"/>
  <c r="R33" i="3"/>
  <c r="N33" i="3"/>
  <c r="B33" i="3"/>
  <c r="J33" i="3"/>
  <c r="F33" i="3"/>
  <c r="B7" i="3"/>
  <c r="S11" i="3"/>
  <c r="U12" i="3"/>
  <c r="U11" i="3"/>
  <c r="T12" i="3"/>
  <c r="T11" i="3"/>
  <c r="S12" i="3"/>
  <c r="N34" i="2"/>
  <c r="P34" i="2" s="1"/>
  <c r="N33" i="2"/>
  <c r="P33" i="2" s="1"/>
  <c r="N32" i="2"/>
  <c r="P32" i="2" s="1"/>
  <c r="N31" i="2"/>
  <c r="P31" i="2" s="1"/>
  <c r="N30" i="2"/>
  <c r="P30" i="2" s="1"/>
  <c r="N29" i="2"/>
  <c r="P29" i="2" s="1"/>
  <c r="N28" i="2"/>
  <c r="P28" i="2" s="1"/>
  <c r="N27" i="2"/>
  <c r="P27" i="2" s="1"/>
  <c r="N26" i="2"/>
  <c r="P26" i="2" s="1"/>
  <c r="N25" i="2"/>
  <c r="P25" i="2" s="1"/>
  <c r="N24" i="2"/>
  <c r="P24" i="2" s="1"/>
  <c r="N23" i="2"/>
  <c r="P23" i="2" s="1"/>
  <c r="N22" i="2"/>
  <c r="P22" i="2" s="1"/>
  <c r="N21" i="2"/>
  <c r="P21" i="2" s="1"/>
  <c r="N20" i="2"/>
  <c r="P20" i="2" s="1"/>
  <c r="N19" i="2"/>
  <c r="P19" i="2" s="1"/>
  <c r="N18" i="2"/>
  <c r="P18" i="2" s="1"/>
  <c r="N17" i="2"/>
  <c r="P17" i="2" s="1"/>
  <c r="N16" i="2"/>
  <c r="P16" i="2" s="1"/>
  <c r="N15" i="2"/>
  <c r="P15" i="2" s="1"/>
  <c r="N14" i="2"/>
  <c r="P14" i="2" s="1"/>
  <c r="N13" i="2"/>
  <c r="P13" i="2" s="1"/>
  <c r="N12" i="2"/>
  <c r="P12" i="2" s="1"/>
  <c r="N11" i="2"/>
  <c r="P11" i="2" s="1"/>
  <c r="N10" i="2"/>
  <c r="P10" i="2" s="1"/>
  <c r="N9" i="2"/>
  <c r="P9" i="2" s="1"/>
  <c r="N8" i="2"/>
  <c r="P8" i="2" s="1"/>
  <c r="N7" i="2"/>
  <c r="P7" i="2" s="1"/>
  <c r="N6" i="2"/>
  <c r="P6" i="2" s="1"/>
  <c r="N5" i="2"/>
  <c r="P5"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3" authorId="0" shapeId="0" xr:uid="{00000000-0006-0000-0100-000001000000}">
      <text>
        <r>
          <rPr>
            <sz val="10"/>
            <rFont val="Arial"/>
            <family val="2"/>
          </rPr>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 un bénéficiaire de Rachad en Froid-clim n'a pas suivi la formation (ligne 96 - 0% présence), je l'ai retiré, ce qui ramène ce groupe à 14 et le total des bénéficiaires à 209 (le bénéficiaire décédé est intégré au groupe pour le volet formation), et modifie très légèrement les autres indicateurs (ratio...).
- le total des jours dispensés par le CFPM n'est pas identique pour l'ensemble de la cohorte/groupe , dans 3 lignes , les lignes 41, 42 et 48 du tableau des données - faire vérifier s'il ne s'agit pas d'erreur de saisie à l'encodage.
- la colonne "Certificat" (colonne "R" onglet données) n'est pas complétée; elle devrait l'être au moins pour la 1ère cohorte qui a fini son stage de formation fin août et son stage d'insertion fin octobre (sauf les électriciens cohorte 1 qui ont fini un peu plus tard); courant décembre ces données auraient donc pu déjà être intégrées.
- le bénéficiaire décédé a été renseigné comme étant en situation d'emploi (ligne 117 - colonne U onglet données) - j'ai fait la correction.
- onglet indicateur - ligne 163 : la formule a été modifié mais de manière incorrecte, on arrivait à 107% de taux d'insertion professionnelle! J'ai ajusté la formule (elle intègre le fait du bénéficiaire décédé).
Si aucun encodage n'a été fait depuis la version que j'ai reçu, il serait préférable d'utiliser le doc excel en attaché ; sinon, porter les modifications que j'ai effectué dans celui-ci.</t>
        </r>
      </text>
    </comment>
  </commentList>
</comments>
</file>

<file path=xl/sharedStrings.xml><?xml version="1.0" encoding="utf-8"?>
<sst xmlns="http://schemas.openxmlformats.org/spreadsheetml/2006/main" count="1015" uniqueCount="248">
  <si>
    <t xml:space="preserve"> </t>
  </si>
  <si>
    <t xml:space="preserve"> Projet NAJAH-ADICOR-GCERF: Formation technique  et Professionnelle des Jeunes à Koboni( Hod El Gharbi) 2024-2026</t>
  </si>
  <si>
    <t>SPECIALITE</t>
  </si>
  <si>
    <t>COHORTE</t>
  </si>
  <si>
    <t>GROUPE</t>
  </si>
  <si>
    <t>Sexe</t>
  </si>
  <si>
    <t>Âge</t>
  </si>
  <si>
    <t>Niv éduc</t>
  </si>
  <si>
    <t>Domicile</t>
  </si>
  <si>
    <t>Nbre Signes faibles</t>
  </si>
  <si>
    <t>Nbre Signes forts</t>
  </si>
  <si>
    <t>Nbre de jours de présence MOIS 1 (sur base des fiches d'émargement bourses)</t>
  </si>
  <si>
    <t>Nbre de jours de présence MOIS 2 (sur base des fiches d'émargement bourses)</t>
  </si>
  <si>
    <t>Nbre de jours de présence MOIS 3 (sur base des fiches d'émargement bourses)</t>
  </si>
  <si>
    <t>TOTAL JOURS PRESENCE</t>
  </si>
  <si>
    <t>Total jours dispensés par le Centre</t>
  </si>
  <si>
    <t>TAUX DE PRESENCE</t>
  </si>
  <si>
    <t>CERTIFICAT OBTENU 
(mettre 1 si oui)</t>
  </si>
  <si>
    <t>STRUCTURE DE STAGE</t>
  </si>
  <si>
    <t>MAÎTRE DE STAGE</t>
  </si>
  <si>
    <t>EMPLOI (mettre 1 si oui)</t>
  </si>
  <si>
    <t>STRUCTURE D'eMPLOI</t>
  </si>
  <si>
    <t>Réparation Téléphones Mobiles</t>
  </si>
  <si>
    <t>Aminetou Cheikh El Mehdi Messaoud</t>
  </si>
  <si>
    <t>F</t>
  </si>
  <si>
    <t>primaires</t>
  </si>
  <si>
    <t>Gogui</t>
  </si>
  <si>
    <t>Fatimetou Lehbib</t>
  </si>
  <si>
    <t>Secondaires</t>
  </si>
  <si>
    <t>Koubeni</t>
  </si>
  <si>
    <t>Noha Mohamed salick</t>
  </si>
  <si>
    <t>Universitaires</t>
  </si>
  <si>
    <t>Fatimetou Mohamed</t>
  </si>
  <si>
    <t>Ilyass Abdy Hamady</t>
  </si>
  <si>
    <t>M</t>
  </si>
  <si>
    <t>Hassen Babe Ahmed</t>
  </si>
  <si>
    <t>Medbougou</t>
  </si>
  <si>
    <t xml:space="preserve">Lalle Vatme Mohamed Moisse </t>
  </si>
  <si>
    <t>Primaires</t>
  </si>
  <si>
    <t xml:space="preserve">Sidi Ahmed Khalive </t>
  </si>
  <si>
    <t>Vatma ahmed Bounass</t>
  </si>
  <si>
    <t>Amou med Najem</t>
  </si>
  <si>
    <t>Halima Med Elewe</t>
  </si>
  <si>
    <t>El Aliye El Housseine</t>
  </si>
  <si>
    <t>Auxliaires Véterinaires</t>
  </si>
  <si>
    <t>Cheikh Mohamed Beya</t>
  </si>
  <si>
    <t>Mahadra</t>
  </si>
  <si>
    <t xml:space="preserve">Ahmed cheikhna </t>
  </si>
  <si>
    <t>Messouda Cheikhna</t>
  </si>
  <si>
    <t>Mint Lekwar Ely</t>
  </si>
  <si>
    <t>Mariem Ghassem</t>
  </si>
  <si>
    <t>Ndaha Beheide</t>
  </si>
  <si>
    <t>Nema Jyd Oumar</t>
  </si>
  <si>
    <t>Vatma Housseine M boirick</t>
  </si>
  <si>
    <t xml:space="preserve">  </t>
  </si>
  <si>
    <t>Hassniy El Mokhtar</t>
  </si>
  <si>
    <t>Leile Lekhat Abdalla</t>
  </si>
  <si>
    <t>Toutoy Mohamed Sidi Mbousse</t>
  </si>
  <si>
    <t>Sidi Tourad cheikh</t>
  </si>
  <si>
    <t>Vadhili Tfeill  Sidi Mohamed</t>
  </si>
  <si>
    <t>Youme Cheikh Mhadi</t>
  </si>
  <si>
    <t>Meizou Amre El baze</t>
  </si>
  <si>
    <t>Mounine  Cheikh Elewe</t>
  </si>
  <si>
    <t>Lemina Douh Bilal</t>
  </si>
  <si>
    <t>Lemane Sidi Ahmed</t>
  </si>
  <si>
    <t>Mana saleck</t>
  </si>
  <si>
    <t xml:space="preserve">Adama housseinou  </t>
  </si>
  <si>
    <t>Fatma jebad</t>
  </si>
  <si>
    <t>Jiyda salek</t>
  </si>
  <si>
    <t>Fatimetou lemana</t>
  </si>
  <si>
    <t>Aminetou Mohamed lemine</t>
  </si>
  <si>
    <t>Cheikh nabogh med mahmoud</t>
  </si>
  <si>
    <t>Gogui zemal</t>
  </si>
  <si>
    <t>Beida Laghdaf Mamoud</t>
  </si>
  <si>
    <t>Zeinebou Baba Taleb</t>
  </si>
  <si>
    <t>Mertou baba hassen</t>
  </si>
  <si>
    <t>Aminetou med El Moktar</t>
  </si>
  <si>
    <t>Djiba Daouda BA</t>
  </si>
  <si>
    <t>Abou Housseine</t>
  </si>
  <si>
    <t>Hady samba BA</t>
  </si>
  <si>
    <t>Réparation téléphone</t>
  </si>
  <si>
    <t>Youma debbe Oumar</t>
  </si>
  <si>
    <t>Gogui  zemal</t>
  </si>
  <si>
    <t>Vatma med lemine</t>
  </si>
  <si>
    <t>Khaité abdallahi</t>
  </si>
  <si>
    <t>Rabihe El Housseine</t>
  </si>
  <si>
    <t>Lemeime El Bache</t>
  </si>
  <si>
    <t>Bouchra Housseine</t>
  </si>
  <si>
    <t>Brahim Bebane merri</t>
  </si>
  <si>
    <t>Mohamed Abdallahi</t>
  </si>
  <si>
    <t>Taghle el ide</t>
  </si>
  <si>
    <t>M’nana mohamed</t>
  </si>
  <si>
    <t>El Arbiye Sidi ahmed</t>
  </si>
  <si>
    <t>Aminetou Mahfoudh</t>
  </si>
  <si>
    <t>Mkeimeltou Baba Taleb</t>
  </si>
  <si>
    <t>Energie rénouvellable</t>
  </si>
  <si>
    <t>Vatma barke</t>
  </si>
  <si>
    <t>Feide Mohamed M’haimid</t>
  </si>
  <si>
    <t>Mamme M’baty</t>
  </si>
  <si>
    <t>Chreive med mhaimid</t>
  </si>
  <si>
    <t>Med lemine lehbib</t>
  </si>
  <si>
    <t>Mariem telaabou</t>
  </si>
  <si>
    <t>Mariem Sidi Brahim</t>
  </si>
  <si>
    <t>Ghalia sidi brahim</t>
  </si>
  <si>
    <t>Youma Barke</t>
  </si>
  <si>
    <t>El hasniya ehlou</t>
  </si>
  <si>
    <t>Med baba Med abd</t>
  </si>
  <si>
    <t>Sidi med idoumou</t>
  </si>
  <si>
    <t>Mécanique</t>
  </si>
  <si>
    <t>Tebiba Isselmou mahmoud</t>
  </si>
  <si>
    <t>Metou bounene Taleb</t>
  </si>
  <si>
    <t>Sidi Bouye amar teiss</t>
  </si>
  <si>
    <t>Mounine Ebay</t>
  </si>
  <si>
    <t>Ahmed cheikh</t>
  </si>
  <si>
    <t>Ide Isselmou</t>
  </si>
  <si>
    <t>Megboula bahaha moussa</t>
  </si>
  <si>
    <t>Med Limam el jily</t>
  </si>
  <si>
    <t>Ould hinda Boukhresse</t>
  </si>
  <si>
    <t>Vatma m’boirick</t>
  </si>
  <si>
    <t xml:space="preserve"> Mariem ahmed taleb ethmane</t>
  </si>
  <si>
    <t>Kake el bekaye m’boirick</t>
  </si>
  <si>
    <t>Hammahalla med vall</t>
  </si>
  <si>
    <t>Jebril lebkour</t>
  </si>
  <si>
    <t>Awaiche daouda ba</t>
  </si>
  <si>
    <t>Nebghouhe mohamed ahmed</t>
  </si>
  <si>
    <t>Khadijetou youb</t>
  </si>
  <si>
    <t>Nava mohamed vaty</t>
  </si>
  <si>
    <t>Baba soueidi</t>
  </si>
  <si>
    <t>Sid el hadje abdrahmane</t>
  </si>
  <si>
    <t>Mohamed ely mbarkive</t>
  </si>
  <si>
    <t>Patisserie</t>
  </si>
  <si>
    <t>Zoueine idoumou saleck</t>
  </si>
  <si>
    <t>Menine sidne elewe</t>
  </si>
  <si>
    <t>f</t>
  </si>
  <si>
    <t>Batte brahim</t>
  </si>
  <si>
    <t>Khadijetou Diop Moussa</t>
  </si>
  <si>
    <t>Coumbe sidi ahmed</t>
  </si>
  <si>
    <t>Aminetou sidi mohamed</t>
  </si>
  <si>
    <t>Jemilla Mohamed yesslem</t>
  </si>
  <si>
    <t>Khadeije mohamed lemine sidi</t>
  </si>
  <si>
    <t>Ghoumbassa bache enasser</t>
  </si>
  <si>
    <t>Haine aly</t>
  </si>
  <si>
    <t>Touhane sidatty Magha</t>
  </si>
  <si>
    <t>Plomberie</t>
  </si>
  <si>
    <t>Yeghniha abidine henoune</t>
  </si>
  <si>
    <t>Isselembouhe sidi</t>
  </si>
  <si>
    <t>Kertoume amed salem</t>
  </si>
  <si>
    <t>Sidne mohamed bouke</t>
  </si>
  <si>
    <t>Dammy sidi m’hamed</t>
  </si>
  <si>
    <t>Babe maattalla</t>
  </si>
  <si>
    <t>Ahmed baba faty</t>
  </si>
  <si>
    <t>Fatma cherif ahmed</t>
  </si>
  <si>
    <t>Teinture et courture à l amain</t>
  </si>
  <si>
    <t>Khadeije djeley djegloul</t>
  </si>
  <si>
    <t>Ghalle chbib</t>
  </si>
  <si>
    <t>Deide Mohamed djegloul</t>
  </si>
  <si>
    <t>Vadhile boubacar djegloul</t>
  </si>
  <si>
    <t>Lekhdeire elaty damo</t>
  </si>
  <si>
    <t>Mounina mohamed moumadi</t>
  </si>
  <si>
    <t>M’barke vall ahmed maloum</t>
  </si>
  <si>
    <t>Nenne ehlou</t>
  </si>
  <si>
    <t>El hemal bah abeid</t>
  </si>
  <si>
    <t>Vetma abdrahmane</t>
  </si>
  <si>
    <t>Vatme youba vaty</t>
  </si>
  <si>
    <t>Vatme moulay ahmed</t>
  </si>
  <si>
    <t>Fatimetou mohamed taleb</t>
  </si>
  <si>
    <t>Meina didi didi</t>
  </si>
  <si>
    <t>Fatimetou El Hassen</t>
  </si>
  <si>
    <t>Vateme sidi taleb</t>
  </si>
  <si>
    <t>Wene el medany</t>
  </si>
  <si>
    <t>Oumna mohamed</t>
  </si>
  <si>
    <t>Monna naji</t>
  </si>
  <si>
    <t>TABLEAU DE BORD  ·  Projet NAJAH-ADICOR-GCERF  ·  Formation Professionnelle des Jeunes à Koboni  2024-2026</t>
  </si>
  <si>
    <t>Genre</t>
  </si>
  <si>
    <t>Effectif</t>
  </si>
  <si>
    <t>Femmes</t>
  </si>
  <si>
    <t>Hod El Gharbi, Mauritanie  ·  Suivi des cohortes 1, 2 et 3  ·  130 apprenants</t>
  </si>
  <si>
    <t>Hommes</t>
  </si>
  <si>
    <t>Spécialité</t>
  </si>
  <si>
    <t>APPRENANTS
TOTAL</t>
  </si>
  <si>
    <t>TAUX
FEMMES</t>
  </si>
  <si>
    <t>TAUX
HOMMES</t>
  </si>
  <si>
    <t>TAUX
CERTIFICATION</t>
  </si>
  <si>
    <t>TAUX
EMPLOI</t>
  </si>
  <si>
    <t>ÂGE
MOYEN</t>
  </si>
  <si>
    <t>TAUX
PRÉSENCE</t>
  </si>
  <si>
    <t>Aux. Vétérinaires</t>
  </si>
  <si>
    <t>13.1%</t>
  </si>
  <si>
    <t>23.8</t>
  </si>
  <si>
    <t>98%</t>
  </si>
  <si>
    <t>Mécanique Auto</t>
  </si>
  <si>
    <t xml:space="preserve">  👥  EFFECTIFS &amp; RÉPARTITION PAR GENRE</t>
  </si>
  <si>
    <t>Pâtisserie</t>
  </si>
  <si>
    <t>Certifiés</t>
  </si>
  <si>
    <t>Emplois</t>
  </si>
  <si>
    <t>Taux Présence</t>
  </si>
  <si>
    <t>Teinture &amp; Couture</t>
  </si>
  <si>
    <t>97.9%</t>
  </si>
  <si>
    <t>Téléphone Mobile</t>
  </si>
  <si>
    <t>98.1%</t>
  </si>
  <si>
    <t>Énergie Renouv.</t>
  </si>
  <si>
    <t>Taux Emploi (%)</t>
  </si>
  <si>
    <t>Niveau</t>
  </si>
  <si>
    <t>Primaire</t>
  </si>
  <si>
    <t>Secondaire</t>
  </si>
  <si>
    <t>Universitaire</t>
  </si>
  <si>
    <t xml:space="preserve">  📊  ANALYSE PAR ÂGE</t>
  </si>
  <si>
    <t>ÂGE MOYEN</t>
  </si>
  <si>
    <t>ÂGE MIN</t>
  </si>
  <si>
    <t>ÂGE MAX</t>
  </si>
  <si>
    <t>MOY. FEMMES</t>
  </si>
  <si>
    <t>MOY. HOMMES</t>
  </si>
  <si>
    <t>Tranche</t>
  </si>
  <si>
    <t>15-19 ans</t>
  </si>
  <si>
    <t>20-24 ans</t>
  </si>
  <si>
    <t>Tranche d'âge</t>
  </si>
  <si>
    <t>% Effectif</t>
  </si>
  <si>
    <t>Taux Emploi</t>
  </si>
  <si>
    <t>25-29 ans</t>
  </si>
  <si>
    <t>30-35 ans</t>
  </si>
  <si>
    <t>Taux Présence (%)</t>
  </si>
  <si>
    <t>Cohorte</t>
  </si>
  <si>
    <t>Cohorte 1</t>
  </si>
  <si>
    <t>Cohorte 2</t>
  </si>
  <si>
    <t>Cohorte 3</t>
  </si>
  <si>
    <t xml:space="preserve">  🎓  ANALYSE PAR NIVEAU D'ÉDUCATION</t>
  </si>
  <si>
    <t>% Total</t>
  </si>
  <si>
    <t xml:space="preserve">  📅  TAUX DE PRÉSENCE AUX CENTRES FTP</t>
  </si>
  <si>
    <t>PRÉSENCE
GLOBALE</t>
  </si>
  <si>
    <t>PRÉSENCE
FEMMES</t>
  </si>
  <si>
    <t>PRÉSENCE
HOMMES</t>
  </si>
  <si>
    <t>MOIS 1
MOY. JOURS</t>
  </si>
  <si>
    <t>MOIS 2
MOY. JOURS</t>
  </si>
  <si>
    <t>MOIS 3
MOY. JOURS</t>
  </si>
  <si>
    <t>98.0%</t>
  </si>
  <si>
    <t>17.6</t>
  </si>
  <si>
    <t>22.5</t>
  </si>
  <si>
    <t>8.5</t>
  </si>
  <si>
    <t>100.0%</t>
  </si>
  <si>
    <t xml:space="preserve">  📋  TABLEAU RÉCAPITULATIF COMPLET PAR SPÉCIALITÉ</t>
  </si>
  <si>
    <t>Tx Femmes</t>
  </si>
  <si>
    <t>Tx Certif</t>
  </si>
  <si>
    <t>Employés</t>
  </si>
  <si>
    <t>Tx Emploi</t>
  </si>
  <si>
    <t>Tx Présence</t>
  </si>
  <si>
    <t>TOTAL</t>
  </si>
  <si>
    <t>Données : Base de suivi NAJAH-ADICOR  ·  130 apprenants  ·  Cohortes 1-2-3  ·  Koboni, Hod El Gharbi</t>
  </si>
  <si>
    <t xml:space="preserve">Nom et Prénom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</si>
</sst>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Calibri"/>
      <charset val="134"/>
    </font>
    <font>
      <sz val="10"/>
      <color rgb="FF000000"/>
      <name val="Arial"/>
      <charset val="134"/>
    </font>
    <font>
      <b/>
      <sz val="10"/>
      <color rgb="FFFFFFFF"/>
      <name val="Calibri"/>
      <charset val="1"/>
    </font>
    <font>
      <b/>
      <sz val="9"/>
      <color rgb="FF1A1A2E"/>
      <name val="Calibri"/>
      <charset val="1"/>
    </font>
    <font>
      <b/>
      <sz val="11"/>
      <name val="Calibri"/>
      <charset val="134"/>
    </font>
    <font>
      <sz val="11"/>
      <color theme="8"/>
      <name val="Calibri"/>
      <charset val="134"/>
    </font>
    <font>
      <sz val="11"/>
      <color theme="8"/>
      <name val="Calibri"/>
      <family val="2"/>
      <charset val="1"/>
    </font>
    <font>
      <b/>
      <sz val="14"/>
      <color theme="4"/>
      <name val="Calibri"/>
      <charset val="134"/>
    </font>
    <font>
      <b/>
      <sz val="20"/>
      <color theme="1"/>
      <name val="Calibri"/>
      <charset val="134"/>
    </font>
    <font>
      <sz val="18"/>
      <color theme="1"/>
      <name val="Calibri"/>
      <charset val="134"/>
    </font>
    <font>
      <b/>
      <sz val="18"/>
      <name val="Calibri"/>
      <charset val="134"/>
    </font>
    <font>
      <sz val="18"/>
      <color theme="8"/>
      <name val="Calibri"/>
      <charset val="134"/>
    </font>
    <font>
      <b/>
      <sz val="11"/>
      <color rgb="FFFFFFFF"/>
      <name val="Calibri"/>
      <charset val="1"/>
    </font>
    <font>
      <b/>
      <sz val="9"/>
      <color rgb="FFFFFFFF"/>
      <name val="Calibri"/>
      <charset val="1"/>
    </font>
    <font>
      <sz val="12"/>
      <color theme="1"/>
      <name val="Arial Narrow"/>
      <charset val="134"/>
    </font>
    <font>
      <sz val="9"/>
      <name val="Calibri"/>
      <charset val="1"/>
    </font>
    <font>
      <sz val="12"/>
      <color theme="1"/>
      <name val="Calibri"/>
      <charset val="134"/>
    </font>
    <font>
      <b/>
      <sz val="12"/>
      <color theme="1"/>
      <name val="Arial Narrow"/>
      <charset val="134"/>
    </font>
    <font>
      <sz val="11"/>
      <color rgb="FFFF0000"/>
      <name val="Calibri"/>
      <charset val="134"/>
    </font>
    <font>
      <b/>
      <sz val="12"/>
      <color theme="1"/>
      <name val="Calibri"/>
      <charset val="134"/>
    </font>
    <font>
      <sz val="10"/>
      <name val="Arial"/>
      <family val="2"/>
    </font>
    <font>
      <b/>
      <sz val="14"/>
      <color rgb="FFFFFFFF"/>
      <name val="Calibri"/>
      <charset val="1"/>
    </font>
    <font>
      <sz val="10"/>
      <color rgb="FFFFFFFF"/>
      <name val="Calibri"/>
      <charset val="1"/>
    </font>
    <font>
      <b/>
      <sz val="19"/>
      <color rgb="FFFFFFFF"/>
      <name val="Calibri"/>
      <charset val="1"/>
    </font>
    <font>
      <b/>
      <sz val="12"/>
      <color rgb="FFFFFFFF"/>
      <name val="Calibri"/>
      <charset val="1"/>
    </font>
    <font>
      <sz val="9"/>
      <color rgb="FF000000"/>
      <name val="Calibri"/>
      <charset val="1"/>
    </font>
    <font>
      <b/>
      <sz val="9"/>
      <color rgb="FF000000"/>
      <name val="Calibri"/>
      <charset val="1"/>
    </font>
    <font>
      <b/>
      <sz val="9"/>
      <color rgb="FF27AE60"/>
      <name val="Calibri"/>
      <charset val="1"/>
    </font>
    <font>
      <b/>
      <sz val="9"/>
      <color rgb="FFE67E22"/>
      <name val="Calibri"/>
      <charset val="1"/>
    </font>
    <font>
      <b/>
      <sz val="9"/>
      <color rgb="FFC0392B"/>
      <name val="Calibri"/>
      <charset val="1"/>
    </font>
    <font>
      <i/>
      <sz val="9"/>
      <color rgb="FF566573"/>
      <name val="Calibri"/>
      <charset val="1"/>
    </font>
  </fonts>
  <fills count="13">
    <fill>
      <patternFill patternType="none"/>
    </fill>
    <fill>
      <patternFill patternType="gray125"/>
    </fill>
    <fill>
      <patternFill patternType="solid">
        <fgColor rgb="FF1F3864"/>
        <bgColor rgb="FF1F4E78"/>
      </patternFill>
    </fill>
    <fill>
      <patternFill patternType="solid">
        <fgColor rgb="FFECF0F1"/>
        <bgColor rgb="FFEAF2F8"/>
      </patternFill>
    </fill>
    <fill>
      <patternFill patternType="solid">
        <fgColor rgb="FF00897B"/>
        <bgColor rgb="FF008080"/>
      </patternFill>
    </fill>
    <fill>
      <patternFill patternType="solid">
        <fgColor rgb="FFE67E22"/>
        <bgColor rgb="FFF39C12"/>
      </patternFill>
    </fill>
    <fill>
      <patternFill patternType="solid">
        <fgColor rgb="FF27AE60"/>
        <bgColor rgb="FF00897B"/>
      </patternFill>
    </fill>
    <fill>
      <patternFill patternType="solid">
        <fgColor rgb="FF7D3C98"/>
        <bgColor rgb="FF566573"/>
      </patternFill>
    </fill>
    <fill>
      <patternFill patternType="solid">
        <fgColor rgb="FFF39C12"/>
        <bgColor rgb="FFE67E22"/>
      </patternFill>
    </fill>
    <fill>
      <patternFill patternType="solid">
        <fgColor theme="0"/>
        <bgColor rgb="FFF8F9FA"/>
      </patternFill>
    </fill>
    <fill>
      <patternFill patternType="solid">
        <fgColor rgb="FFC0392B"/>
        <bgColor rgb="FFE91E63"/>
      </patternFill>
    </fill>
    <fill>
      <patternFill patternType="solid">
        <fgColor rgb="FFF8F9FA"/>
        <bgColor rgb="FFFFFFFF"/>
      </patternFill>
    </fill>
    <fill>
      <patternFill patternType="solid">
        <fgColor rgb="FFFFFF00"/>
        <bgColor rgb="FFFFFF00"/>
      </patternFill>
    </fill>
  </fills>
  <borders count="3">
    <border>
      <left/>
      <right/>
      <top/>
      <bottom/>
      <diagonal/>
    </border>
    <border>
      <left style="thin">
        <color rgb="FFD5D8DC"/>
      </left>
      <right style="thin">
        <color rgb="FFD5D8DC"/>
      </right>
      <top style="thin">
        <color rgb="FFD5D8DC"/>
      </top>
      <bottom style="thin">
        <color rgb="FFD5D8DC"/>
      </bottom>
      <diagonal/>
    </border>
    <border>
      <left/>
      <right/>
      <top/>
      <bottom style="thin">
        <color rgb="FFD5D8DC"/>
      </bottom>
      <diagonal/>
    </border>
  </borders>
  <cellStyleXfs count="2">
    <xf numFmtId="0" fontId="0" fillId="0" borderId="0"/>
    <xf numFmtId="0" fontId="1" fillId="0" borderId="0"/>
  </cellStyleXfs>
  <cellXfs count="110">
    <xf numFmtId="0" fontId="0" fillId="0" borderId="0" xfId="0"/>
    <xf numFmtId="0" fontId="13" fillId="10" borderId="0" xfId="0" applyFont="1" applyFill="1" applyAlignment="1">
      <alignment horizontal="center" vertical="center" wrapText="1"/>
    </xf>
    <xf numFmtId="0" fontId="13" fillId="6" borderId="0" xfId="0" applyFont="1" applyFill="1" applyAlignment="1">
      <alignment horizontal="center" vertical="center" wrapText="1"/>
    </xf>
    <xf numFmtId="0" fontId="13" fillId="5" borderId="0" xfId="0" applyFont="1" applyFill="1" applyAlignment="1">
      <alignment horizontal="center" vertical="center" wrapText="1"/>
    </xf>
    <xf numFmtId="0" fontId="13" fillId="4" borderId="0" xfId="0" applyFont="1" applyFill="1" applyAlignment="1">
      <alignment horizontal="center" vertical="center" wrapText="1"/>
    </xf>
    <xf numFmtId="0" fontId="13" fillId="2" borderId="0" xfId="0" applyFont="1" applyFill="1" applyAlignment="1">
      <alignment horizontal="center" vertical="center" wrapText="1"/>
    </xf>
    <xf numFmtId="0" fontId="0" fillId="7" borderId="0" xfId="0" applyFill="1"/>
    <xf numFmtId="0" fontId="0" fillId="8" borderId="0" xfId="0" applyFill="1"/>
    <xf numFmtId="0" fontId="0" fillId="10" borderId="0" xfId="0" applyFill="1"/>
    <xf numFmtId="0" fontId="0" fillId="6" borderId="0" xfId="0" applyFill="1"/>
    <xf numFmtId="0" fontId="0" fillId="5" borderId="0" xfId="0" applyFill="1"/>
    <xf numFmtId="0" fontId="0" fillId="4" borderId="0" xfId="0" applyFill="1"/>
    <xf numFmtId="0" fontId="0" fillId="2" borderId="0" xfId="0" applyFill="1"/>
    <xf numFmtId="0" fontId="22" fillId="4" borderId="0" xfId="0" applyFont="1" applyFill="1" applyAlignment="1">
      <alignment horizontal="center" vertical="center"/>
    </xf>
    <xf numFmtId="0" fontId="21" fillId="2" borderId="0" xfId="0" applyFont="1" applyFill="1" applyAlignment="1">
      <alignment horizontal="center" vertical="center"/>
    </xf>
    <xf numFmtId="0" fontId="4" fillId="0" borderId="0" xfId="0" applyFont="1" applyAlignment="1">
      <alignment horizontal="center"/>
    </xf>
    <xf numFmtId="0" fontId="5" fillId="0" borderId="0" xfId="0" applyFont="1"/>
    <xf numFmtId="0" fontId="6" fillId="0" borderId="0" xfId="0" applyFont="1"/>
    <xf numFmtId="0" fontId="7" fillId="0" borderId="0" xfId="0" applyFont="1"/>
    <xf numFmtId="0" fontId="0" fillId="9" borderId="0" xfId="0" applyFill="1"/>
    <xf numFmtId="0" fontId="4" fillId="9" borderId="0" xfId="0" applyFont="1" applyFill="1" applyAlignment="1">
      <alignment horizontal="center"/>
    </xf>
    <xf numFmtId="0" fontId="5" fillId="9" borderId="0" xfId="0" applyFont="1" applyFill="1"/>
    <xf numFmtId="0" fontId="6" fillId="9" borderId="0" xfId="0" applyFont="1" applyFill="1"/>
    <xf numFmtId="0" fontId="8" fillId="0" borderId="0" xfId="0" applyFont="1" applyAlignment="1">
      <alignment vertical="top"/>
    </xf>
    <xf numFmtId="0" fontId="9" fillId="9" borderId="0" xfId="0" applyFont="1" applyFill="1" applyAlignment="1">
      <alignment vertical="top"/>
    </xf>
    <xf numFmtId="0" fontId="10" fillId="9" borderId="0" xfId="0" applyFont="1" applyFill="1" applyAlignment="1">
      <alignment horizontal="center" vertical="top"/>
    </xf>
    <xf numFmtId="0" fontId="11" fillId="9" borderId="0" xfId="0" applyFont="1" applyFill="1" applyAlignment="1">
      <alignment vertical="top"/>
    </xf>
    <xf numFmtId="0" fontId="6" fillId="9" borderId="0" xfId="0" applyFont="1" applyFill="1" applyAlignment="1">
      <alignment vertical="top"/>
    </xf>
    <xf numFmtId="0" fontId="12" fillId="2" borderId="0" xfId="0" applyFont="1" applyFill="1" applyAlignment="1">
      <alignment horizontal="center" vertical="center"/>
    </xf>
    <xf numFmtId="0" fontId="13" fillId="2"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13" fillId="7" borderId="1"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4" fillId="9" borderId="0" xfId="0" applyFont="1" applyFill="1" applyAlignment="1">
      <alignment horizontal="justify" vertical="center" wrapText="1"/>
    </xf>
    <xf numFmtId="0" fontId="15" fillId="9" borderId="1" xfId="0" applyFont="1" applyFill="1" applyBorder="1" applyAlignment="1">
      <alignment horizontal="center" vertical="center"/>
    </xf>
    <xf numFmtId="9" fontId="15" fillId="9" borderId="1" xfId="0" applyNumberFormat="1" applyFont="1" applyFill="1" applyBorder="1" applyAlignment="1">
      <alignment horizontal="center" vertical="center"/>
    </xf>
    <xf numFmtId="0" fontId="15" fillId="11" borderId="1" xfId="0" applyFont="1" applyFill="1" applyBorder="1" applyAlignment="1">
      <alignment horizontal="center" vertical="center"/>
    </xf>
    <xf numFmtId="9" fontId="15" fillId="11" borderId="1" xfId="0" applyNumberFormat="1" applyFont="1" applyFill="1" applyBorder="1" applyAlignment="1">
      <alignment horizontal="center" vertical="center"/>
    </xf>
    <xf numFmtId="0" fontId="16" fillId="9" borderId="0" xfId="0" applyFont="1" applyFill="1"/>
    <xf numFmtId="0" fontId="17" fillId="9" borderId="0" xfId="0" applyFont="1" applyFill="1" applyAlignment="1">
      <alignment horizontal="justify" vertical="center" wrapText="1"/>
    </xf>
    <xf numFmtId="0" fontId="18" fillId="0" borderId="0" xfId="0" applyFont="1"/>
    <xf numFmtId="0" fontId="19" fillId="9" borderId="0" xfId="0" applyFont="1" applyFill="1"/>
    <xf numFmtId="0" fontId="0" fillId="12" borderId="0" xfId="0" applyFill="1"/>
    <xf numFmtId="0" fontId="13" fillId="2" borderId="1" xfId="0" applyFont="1" applyFill="1" applyBorder="1" applyAlignment="1">
      <alignment horizontal="center" vertical="center"/>
    </xf>
    <xf numFmtId="0" fontId="13" fillId="4" borderId="1" xfId="0" applyFont="1" applyFill="1" applyBorder="1" applyAlignment="1">
      <alignment horizontal="center" vertical="center"/>
    </xf>
    <xf numFmtId="0" fontId="25" fillId="11" borderId="1" xfId="0" applyFont="1" applyFill="1" applyBorder="1" applyAlignment="1">
      <alignment horizontal="center" vertical="center"/>
    </xf>
    <xf numFmtId="0" fontId="13" fillId="5" borderId="1" xfId="0" applyFont="1" applyFill="1" applyBorder="1" applyAlignment="1">
      <alignment horizontal="center" vertical="center"/>
    </xf>
    <xf numFmtId="0" fontId="13" fillId="8" borderId="1" xfId="0" applyFont="1" applyFill="1" applyBorder="1" applyAlignment="1">
      <alignment horizontal="center" vertical="center"/>
    </xf>
    <xf numFmtId="0" fontId="25" fillId="9" borderId="1" xfId="0" applyFont="1" applyFill="1" applyBorder="1" applyAlignment="1">
      <alignment horizontal="center" vertical="center"/>
    </xf>
    <xf numFmtId="0" fontId="13" fillId="10" borderId="1" xfId="0" applyFont="1" applyFill="1" applyBorder="1" applyAlignment="1">
      <alignment horizontal="center" vertical="center"/>
    </xf>
    <xf numFmtId="0" fontId="13" fillId="6" borderId="1" xfId="0" applyFont="1" applyFill="1" applyBorder="1" applyAlignment="1">
      <alignment horizontal="center" vertical="center"/>
    </xf>
    <xf numFmtId="0" fontId="3" fillId="11" borderId="1" xfId="0" applyFont="1" applyFill="1" applyBorder="1" applyAlignment="1">
      <alignment horizontal="center" vertical="center"/>
    </xf>
    <xf numFmtId="0" fontId="27" fillId="11" borderId="1" xfId="0" applyFont="1" applyFill="1" applyBorder="1" applyAlignment="1">
      <alignment horizontal="center" vertical="center"/>
    </xf>
    <xf numFmtId="0" fontId="3" fillId="9" borderId="1" xfId="0" applyFont="1" applyFill="1" applyBorder="1" applyAlignment="1">
      <alignment horizontal="center" vertical="center"/>
    </xf>
    <xf numFmtId="0" fontId="13" fillId="7" borderId="1" xfId="0" applyFont="1" applyFill="1" applyBorder="1" applyAlignment="1">
      <alignment horizontal="center" vertical="center"/>
    </xf>
    <xf numFmtId="0" fontId="3" fillId="11" borderId="1" xfId="0" applyFont="1" applyFill="1" applyBorder="1" applyAlignment="1">
      <alignment horizontal="left" vertical="center"/>
    </xf>
    <xf numFmtId="0" fontId="3" fillId="9" borderId="1" xfId="0" applyFont="1" applyFill="1" applyBorder="1" applyAlignment="1">
      <alignment horizontal="left" vertical="center"/>
    </xf>
    <xf numFmtId="0" fontId="2" fillId="2" borderId="1" xfId="0" applyFont="1" applyFill="1" applyBorder="1" applyAlignment="1">
      <alignment horizontal="center" vertical="center"/>
    </xf>
    <xf numFmtId="0" fontId="13" fillId="8" borderId="0" xfId="0" applyFont="1" applyFill="1" applyAlignment="1">
      <alignment horizontal="center" vertical="center" wrapText="1"/>
    </xf>
    <xf numFmtId="0" fontId="13" fillId="7" borderId="0" xfId="0" applyFont="1" applyFill="1" applyAlignment="1">
      <alignment horizontal="center" vertical="center" wrapText="1"/>
    </xf>
    <xf numFmtId="0" fontId="23" fillId="2" borderId="0" xfId="0" applyFont="1" applyFill="1" applyAlignment="1">
      <alignment horizontal="center" vertical="center"/>
    </xf>
    <xf numFmtId="0" fontId="23" fillId="4" borderId="0" xfId="0" applyFont="1" applyFill="1" applyAlignment="1">
      <alignment horizontal="center" vertical="center"/>
    </xf>
    <xf numFmtId="0" fontId="23" fillId="5" borderId="0" xfId="0" applyFont="1" applyFill="1" applyAlignment="1">
      <alignment horizontal="center" vertical="center"/>
    </xf>
    <xf numFmtId="0" fontId="23" fillId="6" borderId="0" xfId="0" applyFont="1" applyFill="1" applyAlignment="1">
      <alignment horizontal="center" vertical="center"/>
    </xf>
    <xf numFmtId="0" fontId="23" fillId="10" borderId="0" xfId="0" applyFont="1" applyFill="1" applyAlignment="1">
      <alignment horizontal="center" vertical="center"/>
    </xf>
    <xf numFmtId="0" fontId="23" fillId="8" borderId="0" xfId="0" applyFont="1" applyFill="1" applyAlignment="1">
      <alignment horizontal="center" vertical="center"/>
    </xf>
    <xf numFmtId="0" fontId="23" fillId="7" borderId="0" xfId="0" applyFont="1" applyFill="1" applyAlignment="1">
      <alignment horizontal="center" vertical="center"/>
    </xf>
    <xf numFmtId="0" fontId="24" fillId="2" borderId="0" xfId="0" applyFont="1" applyFill="1" applyAlignment="1">
      <alignment horizontal="center" vertical="center"/>
    </xf>
    <xf numFmtId="0" fontId="24" fillId="5" borderId="0" xfId="0" applyFont="1" applyFill="1" applyAlignment="1">
      <alignment horizontal="center" vertical="center"/>
    </xf>
    <xf numFmtId="0" fontId="13" fillId="5" borderId="0" xfId="0" applyFont="1" applyFill="1" applyAlignment="1">
      <alignment horizontal="center" vertical="center"/>
    </xf>
    <xf numFmtId="0" fontId="13" fillId="8" borderId="0" xfId="0" applyFont="1" applyFill="1" applyAlignment="1">
      <alignment horizontal="center" vertical="center"/>
    </xf>
    <xf numFmtId="0" fontId="13" fillId="10" borderId="0" xfId="0" applyFont="1" applyFill="1" applyAlignment="1">
      <alignment horizontal="center" vertical="center"/>
    </xf>
    <xf numFmtId="0" fontId="13" fillId="4" borderId="0" xfId="0" applyFont="1" applyFill="1" applyAlignment="1">
      <alignment horizontal="center" vertical="center"/>
    </xf>
    <xf numFmtId="0" fontId="13" fillId="2" borderId="0" xfId="0" applyFont="1" applyFill="1" applyAlignment="1">
      <alignment horizontal="center" vertical="center"/>
    </xf>
    <xf numFmtId="0" fontId="24" fillId="6" borderId="0" xfId="0" applyFont="1" applyFill="1" applyAlignment="1">
      <alignment horizontal="center" vertical="center"/>
    </xf>
    <xf numFmtId="0" fontId="24" fillId="7" borderId="0" xfId="0" applyFont="1" applyFill="1" applyAlignment="1">
      <alignment horizontal="center" vertical="center"/>
    </xf>
    <xf numFmtId="0" fontId="30" fillId="3" borderId="0" xfId="0" applyFont="1" applyFill="1" applyAlignment="1">
      <alignment horizontal="center" vertical="center"/>
    </xf>
    <xf numFmtId="0" fontId="12" fillId="2" borderId="2" xfId="0" applyFont="1" applyFill="1" applyBorder="1" applyAlignment="1">
      <alignment vertical="center"/>
    </xf>
    <xf numFmtId="9" fontId="27" fillId="11" borderId="1" xfId="0" applyNumberFormat="1" applyFont="1" applyFill="1" applyBorder="1" applyAlignment="1">
      <alignment horizontal="center" vertical="center"/>
    </xf>
    <xf numFmtId="9" fontId="23" fillId="4" borderId="0" xfId="0" applyNumberFormat="1" applyFont="1" applyFill="1" applyAlignment="1">
      <alignment horizontal="center" vertical="center"/>
    </xf>
    <xf numFmtId="0" fontId="23" fillId="5" borderId="0" xfId="0" applyNumberFormat="1" applyFont="1" applyFill="1" applyAlignment="1">
      <alignment horizontal="center" vertical="center"/>
    </xf>
    <xf numFmtId="9" fontId="23" fillId="5" borderId="0" xfId="0" applyNumberFormat="1" applyFont="1" applyFill="1" applyAlignment="1">
      <alignment horizontal="center" vertical="center"/>
    </xf>
    <xf numFmtId="10" fontId="25" fillId="11" borderId="1" xfId="0" applyNumberFormat="1" applyFont="1" applyFill="1" applyBorder="1" applyAlignment="1">
      <alignment horizontal="center" vertical="center"/>
    </xf>
    <xf numFmtId="0" fontId="23" fillId="8" borderId="0" xfId="0" applyNumberFormat="1" applyFont="1" applyFill="1" applyAlignment="1">
      <alignment horizontal="center" vertical="center"/>
    </xf>
    <xf numFmtId="0" fontId="23" fillId="10" borderId="0" xfId="0" applyNumberFormat="1" applyFont="1" applyFill="1" applyAlignment="1">
      <alignment horizontal="center" vertical="center"/>
    </xf>
    <xf numFmtId="2" fontId="23" fillId="4" borderId="0" xfId="0" applyNumberFormat="1" applyFont="1" applyFill="1" applyAlignment="1">
      <alignment horizontal="center" vertical="center"/>
    </xf>
    <xf numFmtId="0" fontId="13" fillId="8" borderId="0" xfId="0" applyFont="1" applyFill="1" applyAlignment="1">
      <alignment vertical="center"/>
    </xf>
    <xf numFmtId="0" fontId="13" fillId="10" borderId="0" xfId="0" applyFont="1" applyFill="1" applyAlignment="1">
      <alignment vertical="center"/>
    </xf>
    <xf numFmtId="0" fontId="13" fillId="4" borderId="0" xfId="0" applyFont="1" applyFill="1" applyAlignment="1">
      <alignment vertical="center"/>
    </xf>
    <xf numFmtId="0" fontId="13" fillId="2" borderId="0" xfId="0" applyFont="1" applyFill="1" applyAlignment="1">
      <alignment vertical="center"/>
    </xf>
    <xf numFmtId="10" fontId="25" fillId="9" borderId="1" xfId="0" applyNumberFormat="1" applyFont="1" applyFill="1" applyBorder="1" applyAlignment="1">
      <alignment horizontal="center" vertical="center"/>
    </xf>
    <xf numFmtId="10" fontId="26" fillId="9" borderId="1" xfId="0" applyNumberFormat="1" applyFont="1" applyFill="1" applyBorder="1" applyAlignment="1">
      <alignment horizontal="center" vertical="center"/>
    </xf>
    <xf numFmtId="10" fontId="26" fillId="11" borderId="1" xfId="0" applyNumberFormat="1" applyFont="1" applyFill="1" applyBorder="1" applyAlignment="1">
      <alignment horizontal="center" vertical="center"/>
    </xf>
    <xf numFmtId="10" fontId="27" fillId="11" borderId="1" xfId="0" applyNumberFormat="1" applyFont="1" applyFill="1" applyBorder="1" applyAlignment="1">
      <alignment horizontal="center" vertical="center"/>
    </xf>
    <xf numFmtId="10" fontId="28" fillId="9" borderId="1" xfId="0" applyNumberFormat="1" applyFont="1" applyFill="1" applyBorder="1" applyAlignment="1">
      <alignment horizontal="center" vertical="center"/>
    </xf>
    <xf numFmtId="10" fontId="29" fillId="11" borderId="1" xfId="0" applyNumberFormat="1" applyFont="1" applyFill="1" applyBorder="1" applyAlignment="1">
      <alignment horizontal="center" vertical="center"/>
    </xf>
    <xf numFmtId="10" fontId="29" fillId="9" borderId="1" xfId="0" applyNumberFormat="1" applyFont="1" applyFill="1" applyBorder="1" applyAlignment="1">
      <alignment horizontal="center" vertical="center"/>
    </xf>
    <xf numFmtId="9" fontId="25" fillId="11" borderId="1" xfId="0" applyNumberFormat="1" applyFont="1" applyFill="1" applyBorder="1" applyAlignment="1">
      <alignment horizontal="center" vertical="center"/>
    </xf>
    <xf numFmtId="9" fontId="25" fillId="9" borderId="1" xfId="0" applyNumberFormat="1" applyFont="1" applyFill="1" applyBorder="1" applyAlignment="1">
      <alignment horizontal="center" vertical="center"/>
    </xf>
    <xf numFmtId="9" fontId="27" fillId="9" borderId="1" xfId="0" applyNumberFormat="1" applyFont="1" applyFill="1" applyBorder="1" applyAlignment="1">
      <alignment horizontal="center" vertical="center"/>
    </xf>
    <xf numFmtId="10" fontId="27" fillId="9" borderId="1" xfId="0" applyNumberFormat="1" applyFont="1" applyFill="1" applyBorder="1" applyAlignment="1">
      <alignment horizontal="center" vertical="center"/>
    </xf>
    <xf numFmtId="9" fontId="2" fillId="2" borderId="1" xfId="0" applyNumberFormat="1" applyFont="1" applyFill="1" applyBorder="1" applyAlignment="1">
      <alignment horizontal="center" vertical="center"/>
    </xf>
    <xf numFmtId="10" fontId="2" fillId="2" borderId="1" xfId="0" applyNumberFormat="1" applyFont="1" applyFill="1" applyBorder="1" applyAlignment="1">
      <alignment horizontal="center" vertical="center"/>
    </xf>
    <xf numFmtId="0" fontId="3" fillId="11" borderId="0" xfId="0" applyFont="1" applyFill="1" applyBorder="1" applyAlignment="1">
      <alignment horizontal="center" vertical="center"/>
    </xf>
    <xf numFmtId="0" fontId="25" fillId="11" borderId="0" xfId="0" applyFont="1" applyFill="1" applyBorder="1" applyAlignment="1">
      <alignment horizontal="center" vertical="center"/>
    </xf>
    <xf numFmtId="10" fontId="27" fillId="11" borderId="0" xfId="0" applyNumberFormat="1" applyFont="1" applyFill="1" applyBorder="1" applyAlignment="1">
      <alignment horizontal="center" vertical="center"/>
    </xf>
    <xf numFmtId="9" fontId="23" fillId="6" borderId="0" xfId="0" applyNumberFormat="1" applyFont="1" applyFill="1" applyAlignment="1">
      <alignment horizontal="center" vertical="center"/>
    </xf>
  </cellXfs>
  <cellStyles count="2">
    <cellStyle name="Normal" xfId="0" builtinId="0"/>
    <cellStyle name="Normal 2" xfId="1" xr:uid="{00000000-0005-0000-0000-000006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97B"/>
      <rgbColor rgb="FFD9D9D9"/>
      <rgbColor rgb="FF808080"/>
      <rgbColor rgb="FF5B9BD5"/>
      <rgbColor rgb="FF7D3C98"/>
      <rgbColor rgb="FFFFF2CC"/>
      <rgbColor rgb="FFD6EAF8"/>
      <rgbColor rgb="FF660066"/>
      <rgbColor rgb="FFFF8080"/>
      <rgbColor rgb="FF0066CC"/>
      <rgbColor rgb="FFD5D8DC"/>
      <rgbColor rgb="FF000080"/>
      <rgbColor rgb="FFFF00FF"/>
      <rgbColor rgb="FFFFFF00"/>
      <rgbColor rgb="FF00FFFF"/>
      <rgbColor rgb="FF800080"/>
      <rgbColor rgb="FF800000"/>
      <rgbColor rgb="FF008080"/>
      <rgbColor rgb="FF0000FF"/>
      <rgbColor rgb="FF00CCFF"/>
      <rgbColor rgb="FFEAF2F8"/>
      <rgbColor rgb="FFECF0F1"/>
      <rgbColor rgb="FFF8F9FA"/>
      <rgbColor rgb="FF99CCFF"/>
      <rgbColor rgb="FFFF99CC"/>
      <rgbColor rgb="FFCC99FF"/>
      <rgbColor rgb="FFFFCC99"/>
      <rgbColor rgb="FF4472C4"/>
      <rgbColor rgb="FF33CCCC"/>
      <rgbColor rgb="FF99CC00"/>
      <rgbColor rgb="FFFFCC00"/>
      <rgbColor rgb="FFF39C12"/>
      <rgbColor rgb="FFE67E22"/>
      <rgbColor rgb="FF566573"/>
      <rgbColor rgb="FF969696"/>
      <rgbColor rgb="FF1F3864"/>
      <rgbColor rgb="FF27AE60"/>
      <rgbColor rgb="FF003300"/>
      <rgbColor rgb="FF333300"/>
      <rgbColor rgb="FFC0392B"/>
      <rgbColor rgb="FFE91E63"/>
      <rgbColor rgb="FF1F4E78"/>
      <rgbColor rgb="FF1A1A2E"/>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c:style val="2"/>
  <c:chart>
    <c:autoTitleDeleted val="1"/>
    <c:plotArea>
      <c:layout/>
      <c:pieChart>
        <c:varyColors val="1"/>
        <c:ser>
          <c:idx val="0"/>
          <c:order val="0"/>
          <c:spPr>
            <a:solidFill>
              <a:srgbClr val="5B9BD5"/>
            </a:solidFill>
            <a:ln w="0">
              <a:noFill/>
            </a:ln>
          </c:spPr>
          <c:extLst>
            <c:ext xmlns:c16="http://schemas.microsoft.com/office/drawing/2014/chart" uri="{C3380CC4-5D6E-409C-BE32-E72D297353CC}">
              <c16:uniqueId val="{00000000-B056-43EA-BF2D-18E61E0E242E}"/>
            </c:ext>
          </c:extLst>
        </c:ser>
        <c:dLbls>
          <c:showLegendKey val="0"/>
          <c:showVal val="0"/>
          <c:showCatName val="0"/>
          <c:showSerName val="0"/>
          <c:showPercent val="0"/>
          <c:showBubbleSize val="0"/>
          <c:showLeaderLines val="1"/>
        </c:dLbls>
        <c:firstSliceAng val="0"/>
      </c:pieChart>
      <c:spPr>
        <a:noFill/>
        <a:ln w="0">
          <a:noFill/>
        </a:ln>
      </c:spPr>
    </c:plotArea>
    <c:legend>
      <c:legendPos val="r"/>
      <c:overlay val="0"/>
      <c:spPr>
        <a:noFill/>
        <a:ln w="0">
          <a:noFill/>
        </a:ln>
      </c:spPr>
      <c:txPr>
        <a:bodyPr/>
        <a:lstStyle/>
        <a:p>
          <a:pPr>
            <a:defRPr sz="1000" b="0" strike="noStrike" spc="-1">
              <a:solidFill>
                <a:srgbClr val="000000"/>
              </a:solidFill>
              <a:latin typeface="Calibri"/>
            </a:defRPr>
          </a:pPr>
          <a:endParaRPr lang="fr-FR"/>
        </a:p>
      </c:txPr>
    </c:legend>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fr-FR" sz="1800"/>
              <a:t>RÉPARTITION PAR GENRE</a:t>
            </a:r>
          </a:p>
        </c:rich>
      </c:tx>
      <c:layout>
        <c:manualLayout>
          <c:xMode val="edge"/>
          <c:yMode val="edge"/>
          <c:x val="0.21241666666666664"/>
          <c:y val="6.4814814814814811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pieChart>
        <c:varyColors val="1"/>
        <c:ser>
          <c:idx val="0"/>
          <c:order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dPt>
            <c:idx val="4"/>
            <c:bubble3D val="0"/>
            <c:spPr>
              <a:solidFill>
                <a:schemeClr val="accent5"/>
              </a:solidFill>
              <a:ln w="19050">
                <a:solidFill>
                  <a:schemeClr val="lt1"/>
                </a:solidFill>
              </a:ln>
              <a:effectLst/>
            </c:spPr>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Dashboard!$E$6:$I$6</c:f>
              <c:strCache>
                <c:ptCount val="4"/>
                <c:pt idx="0">
                  <c:v>TAUX
FEMMES</c:v>
                </c:pt>
                <c:pt idx="3">
                  <c:v>TAUX
HOMMES</c:v>
                </c:pt>
              </c:strCache>
            </c:strRef>
          </c:cat>
          <c:val>
            <c:numRef>
              <c:f>Dashboard!$E$7:$I$7</c:f>
              <c:numCache>
                <c:formatCode>General</c:formatCode>
                <c:ptCount val="5"/>
                <c:pt idx="0" formatCode="0%">
                  <c:v>0.75</c:v>
                </c:pt>
                <c:pt idx="3" formatCode="0%">
                  <c:v>0.25</c:v>
                </c:pt>
              </c:numCache>
            </c:numRef>
          </c:val>
          <c:extLst>
            <c:ext xmlns:c16="http://schemas.microsoft.com/office/drawing/2014/chart" uri="{C3380CC4-5D6E-409C-BE32-E72D297353CC}">
              <c16:uniqueId val="{00000000-EAA6-4E84-B0CE-BEC7DE8E9EC6}"/>
            </c:ext>
          </c:extLst>
        </c:ser>
        <c:dLbls>
          <c:showLegendKey val="0"/>
          <c:showVal val="0"/>
          <c:showCatName val="0"/>
          <c:showSerName val="0"/>
          <c:showPercent val="0"/>
          <c:showBubbleSize val="0"/>
          <c:showLeaderLines val="1"/>
        </c:dLbls>
        <c:firstSliceAng val="0"/>
      </c:pieChart>
      <c:spPr>
        <a:noFill/>
        <a:ln>
          <a:noFill/>
        </a:ln>
        <a:effectLst/>
      </c:spPr>
    </c:plotArea>
    <c:legend>
      <c:legendPos val="b"/>
      <c:legendEntry>
        <c:idx val="1"/>
        <c:delete val="1"/>
      </c:legendEntry>
      <c:legendEntry>
        <c:idx val="2"/>
        <c:delete val="1"/>
      </c:legendEntry>
      <c:legendEntry>
        <c:idx val="4"/>
        <c:delete val="1"/>
      </c:legendEntry>
      <c:overlay val="0"/>
      <c:spPr>
        <a:noFill/>
        <a:ln>
          <a:noFill/>
        </a:ln>
        <a:effectLst/>
      </c:spPr>
      <c:txPr>
        <a:bodyPr rot="0" spcFirstLastPara="1" vertOverflow="ellipsis" vert="horz" wrap="square" anchor="ctr" anchorCtr="1"/>
        <a:lstStyle/>
        <a:p>
          <a:pPr algn="ctr">
            <a:defRPr lang="en-US" sz="12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fr-FR" sz="1800"/>
              <a:t>Effectif </a:t>
            </a:r>
            <a:r>
              <a:rPr lang="fr-FR" sz="1800" baseline="0"/>
              <a:t>/Certifies /Emplois</a:t>
            </a:r>
            <a:endParaRPr lang="fr-FR" sz="1800"/>
          </a:p>
        </c:rich>
      </c:tx>
      <c:layout>
        <c:manualLayout>
          <c:xMode val="edge"/>
          <c:yMode val="edge"/>
          <c:x val="0.28731535455157176"/>
          <c:y val="2.8294667049374937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7.9247594050743664E-2"/>
          <c:y val="0.17171296296296296"/>
          <c:w val="0.8624190726159231"/>
          <c:h val="0.62424358413531644"/>
        </c:manualLayout>
      </c:layout>
      <c:barChart>
        <c:barDir val="col"/>
        <c:grouping val="clustered"/>
        <c:varyColors val="0"/>
        <c:ser>
          <c:idx val="0"/>
          <c:order val="0"/>
          <c:tx>
            <c:strRef>
              <c:f>Dashboard!$R$11</c:f>
              <c:strCache>
                <c:ptCount val="1"/>
                <c:pt idx="0">
                  <c:v>Femmes</c:v>
                </c:pt>
              </c:strCache>
            </c:strRef>
          </c:tx>
          <c:spPr>
            <a:solidFill>
              <a:schemeClr val="accent1"/>
            </a:solidFill>
            <a:ln>
              <a:noFill/>
            </a:ln>
            <a:effectLst/>
          </c:spPr>
          <c:invertIfNegative val="0"/>
          <c:cat>
            <c:strRef>
              <c:f>Dashboard!$S$10:$V$10</c:f>
              <c:strCache>
                <c:ptCount val="4"/>
                <c:pt idx="0">
                  <c:v>Effectif</c:v>
                </c:pt>
                <c:pt idx="1">
                  <c:v>Certifiés</c:v>
                </c:pt>
                <c:pt idx="2">
                  <c:v>Emplois</c:v>
                </c:pt>
                <c:pt idx="3">
                  <c:v>Taux Présence</c:v>
                </c:pt>
              </c:strCache>
            </c:strRef>
          </c:cat>
          <c:val>
            <c:numRef>
              <c:f>Dashboard!$S$11:$V$11</c:f>
              <c:numCache>
                <c:formatCode>General</c:formatCode>
                <c:ptCount val="4"/>
                <c:pt idx="0">
                  <c:v>97</c:v>
                </c:pt>
                <c:pt idx="1">
                  <c:v>97</c:v>
                </c:pt>
                <c:pt idx="2">
                  <c:v>14</c:v>
                </c:pt>
                <c:pt idx="3" formatCode="0.00%">
                  <c:v>0.97</c:v>
                </c:pt>
              </c:numCache>
            </c:numRef>
          </c:val>
          <c:extLst>
            <c:ext xmlns:c16="http://schemas.microsoft.com/office/drawing/2014/chart" uri="{C3380CC4-5D6E-409C-BE32-E72D297353CC}">
              <c16:uniqueId val="{00000000-07CB-488E-8228-570CC02057DF}"/>
            </c:ext>
          </c:extLst>
        </c:ser>
        <c:ser>
          <c:idx val="1"/>
          <c:order val="1"/>
          <c:tx>
            <c:strRef>
              <c:f>Dashboard!$R$12</c:f>
              <c:strCache>
                <c:ptCount val="1"/>
                <c:pt idx="0">
                  <c:v>Hommes</c:v>
                </c:pt>
              </c:strCache>
            </c:strRef>
          </c:tx>
          <c:spPr>
            <a:solidFill>
              <a:schemeClr val="accent2"/>
            </a:solidFill>
            <a:ln>
              <a:noFill/>
            </a:ln>
            <a:effectLst/>
          </c:spPr>
          <c:invertIfNegative val="0"/>
          <c:cat>
            <c:strRef>
              <c:f>Dashboard!$S$10:$V$10</c:f>
              <c:strCache>
                <c:ptCount val="4"/>
                <c:pt idx="0">
                  <c:v>Effectif</c:v>
                </c:pt>
                <c:pt idx="1">
                  <c:v>Certifiés</c:v>
                </c:pt>
                <c:pt idx="2">
                  <c:v>Emplois</c:v>
                </c:pt>
                <c:pt idx="3">
                  <c:v>Taux Présence</c:v>
                </c:pt>
              </c:strCache>
            </c:strRef>
          </c:cat>
          <c:val>
            <c:numRef>
              <c:f>Dashboard!$S$12:$V$12</c:f>
              <c:numCache>
                <c:formatCode>General</c:formatCode>
                <c:ptCount val="4"/>
                <c:pt idx="0">
                  <c:v>33</c:v>
                </c:pt>
                <c:pt idx="1">
                  <c:v>33</c:v>
                </c:pt>
                <c:pt idx="2">
                  <c:v>3</c:v>
                </c:pt>
                <c:pt idx="3" formatCode="0.00%">
                  <c:v>0.98</c:v>
                </c:pt>
              </c:numCache>
            </c:numRef>
          </c:val>
          <c:extLst>
            <c:ext xmlns:c16="http://schemas.microsoft.com/office/drawing/2014/chart" uri="{C3380CC4-5D6E-409C-BE32-E72D297353CC}">
              <c16:uniqueId val="{00000001-07CB-488E-8228-570CC02057DF}"/>
            </c:ext>
          </c:extLst>
        </c:ser>
        <c:dLbls>
          <c:showLegendKey val="0"/>
          <c:showVal val="0"/>
          <c:showCatName val="0"/>
          <c:showSerName val="0"/>
          <c:showPercent val="0"/>
          <c:showBubbleSize val="0"/>
        </c:dLbls>
        <c:gapWidth val="219"/>
        <c:overlap val="-27"/>
        <c:axId val="1358771136"/>
        <c:axId val="1358773536"/>
      </c:barChart>
      <c:catAx>
        <c:axId val="1358771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lgn="ctr">
              <a:defRPr lang="en-US" sz="1200" b="0" i="0" u="none" strike="noStrike" kern="1200" baseline="0">
                <a:solidFill>
                  <a:schemeClr val="tx1">
                    <a:lumMod val="65000"/>
                    <a:lumOff val="35000"/>
                  </a:schemeClr>
                </a:solidFill>
                <a:latin typeface="+mn-lt"/>
                <a:ea typeface="+mn-ea"/>
                <a:cs typeface="+mn-cs"/>
              </a:defRPr>
            </a:pPr>
            <a:endParaRPr lang="fr-FR"/>
          </a:p>
        </c:txPr>
        <c:crossAx val="1358773536"/>
        <c:crosses val="autoZero"/>
        <c:auto val="1"/>
        <c:lblAlgn val="ctr"/>
        <c:lblOffset val="100"/>
        <c:noMultiLvlLbl val="0"/>
      </c:catAx>
      <c:valAx>
        <c:axId val="13587735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358771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lgn="ctr">
            <a:defRPr lang="en-US" sz="12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800" b="1" i="0" u="none" strike="noStrike" kern="1200" spc="-1" baseline="0">
                <a:solidFill>
                  <a:srgbClr val="000000"/>
                </a:solidFill>
                <a:latin typeface="Calibri"/>
              </a:rPr>
              <a:t>Effectif par tranche d'âge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pieChart>
        <c:varyColors val="1"/>
        <c:ser>
          <c:idx val="0"/>
          <c:order val="0"/>
          <c:explosion val="15"/>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dPt>
            <c:idx val="3"/>
            <c:bubble3D val="0"/>
            <c:spPr>
              <a:solidFill>
                <a:schemeClr val="accent4"/>
              </a:solidFill>
              <a:ln w="19050">
                <a:solidFill>
                  <a:schemeClr val="lt1"/>
                </a:solidFill>
              </a:ln>
              <a:effectLst/>
            </c:spPr>
          </c:dPt>
          <c:dPt>
            <c:idx val="4"/>
            <c:bubble3D val="0"/>
            <c:spPr>
              <a:solidFill>
                <a:schemeClr val="accent5"/>
              </a:solidFill>
              <a:ln w="19050">
                <a:solidFill>
                  <a:schemeClr val="lt1"/>
                </a:solidFill>
              </a:ln>
              <a:effectLst/>
            </c:spPr>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Dashboard!$B$37:$B$41</c:f>
              <c:strCache>
                <c:ptCount val="5"/>
                <c:pt idx="0">
                  <c:v>ÂGE MOYEN</c:v>
                </c:pt>
                <c:pt idx="1">
                  <c:v>ÂGE MIN</c:v>
                </c:pt>
                <c:pt idx="2">
                  <c:v>ÂGE MAX</c:v>
                </c:pt>
                <c:pt idx="3">
                  <c:v>MOY. FEMMES</c:v>
                </c:pt>
                <c:pt idx="4">
                  <c:v>MOY. HOMMES</c:v>
                </c:pt>
              </c:strCache>
            </c:strRef>
          </c:cat>
          <c:val>
            <c:numRef>
              <c:f>Dashboard!$C$37:$C$41</c:f>
              <c:numCache>
                <c:formatCode>General</c:formatCode>
                <c:ptCount val="5"/>
                <c:pt idx="0">
                  <c:v>23.8</c:v>
                </c:pt>
                <c:pt idx="1">
                  <c:v>17</c:v>
                </c:pt>
                <c:pt idx="2">
                  <c:v>35</c:v>
                </c:pt>
                <c:pt idx="3">
                  <c:v>23.8</c:v>
                </c:pt>
                <c:pt idx="4">
                  <c:v>23.9</c:v>
                </c:pt>
              </c:numCache>
            </c:numRef>
          </c:val>
          <c:extLst>
            <c:ext xmlns:c16="http://schemas.microsoft.com/office/drawing/2014/chart" uri="{C3380CC4-5D6E-409C-BE32-E72D297353CC}">
              <c16:uniqueId val="{00000000-FEBD-4BC8-AD20-2BE4BFB56944}"/>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b"/>
      <c:layout>
        <c:manualLayout>
          <c:xMode val="edge"/>
          <c:yMode val="edge"/>
          <c:x val="0.15353196046769904"/>
          <c:y val="0.86042156018577698"/>
          <c:w val="0.69293607906460197"/>
          <c:h val="0.11686744438414008"/>
        </c:manualLayout>
      </c:layout>
      <c:overlay val="0"/>
      <c:spPr>
        <a:noFill/>
        <a:ln>
          <a:noFill/>
        </a:ln>
        <a:effectLst/>
      </c:spPr>
      <c:txPr>
        <a:bodyPr rot="0" spcFirstLastPara="1" vertOverflow="ellipsis" vert="horz" wrap="square" anchor="ctr" anchorCtr="1"/>
        <a:lstStyle/>
        <a:p>
          <a:pPr algn="ctr">
            <a:defRPr lang="en-US" sz="12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800" b="1" i="0" u="none" strike="noStrike" kern="1200" spc="-1" baseline="0">
                <a:solidFill>
                  <a:srgbClr val="000000"/>
                </a:solidFill>
                <a:latin typeface="Calibri"/>
              </a:rPr>
              <a:t>Taux d'emploi par tranche d'âge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lineChart>
        <c:grouping val="standard"/>
        <c:varyColors val="0"/>
        <c:ser>
          <c:idx val="0"/>
          <c:order val="0"/>
          <c:tx>
            <c:strRef>
              <c:f>Dashboard!$R$36</c:f>
              <c:strCache>
                <c:ptCount val="1"/>
                <c:pt idx="0">
                  <c:v>15-19 ans</c:v>
                </c:pt>
              </c:strCache>
            </c:strRef>
          </c:tx>
          <c:spPr>
            <a:ln w="28575" cap="rnd">
              <a:solidFill>
                <a:schemeClr val="accent1"/>
              </a:solidFill>
              <a:round/>
            </a:ln>
            <a:effectLst/>
          </c:spPr>
          <c:marker>
            <c:symbol val="none"/>
          </c:marker>
          <c:cat>
            <c:strRef>
              <c:f>Dashboard!$S$35:$V$35</c:f>
              <c:strCache>
                <c:ptCount val="4"/>
                <c:pt idx="0">
                  <c:v>Effectif</c:v>
                </c:pt>
                <c:pt idx="1">
                  <c:v>% Effectif</c:v>
                </c:pt>
                <c:pt idx="2">
                  <c:v>Emplois</c:v>
                </c:pt>
                <c:pt idx="3">
                  <c:v>Taux Emploi</c:v>
                </c:pt>
              </c:strCache>
            </c:strRef>
          </c:cat>
          <c:val>
            <c:numRef>
              <c:f>Dashboard!$S$36:$V$36</c:f>
              <c:numCache>
                <c:formatCode>0.00%</c:formatCode>
                <c:ptCount val="4"/>
                <c:pt idx="0" formatCode="General">
                  <c:v>21</c:v>
                </c:pt>
                <c:pt idx="1">
                  <c:v>0.16200000000000001</c:v>
                </c:pt>
                <c:pt idx="2" formatCode="General">
                  <c:v>2</c:v>
                </c:pt>
                <c:pt idx="3">
                  <c:v>9.5000000000000001E-2</c:v>
                </c:pt>
              </c:numCache>
            </c:numRef>
          </c:val>
          <c:smooth val="0"/>
          <c:extLst>
            <c:ext xmlns:c16="http://schemas.microsoft.com/office/drawing/2014/chart" uri="{C3380CC4-5D6E-409C-BE32-E72D297353CC}">
              <c16:uniqueId val="{00000000-FF5C-401C-B01D-696A36384BCB}"/>
            </c:ext>
          </c:extLst>
        </c:ser>
        <c:ser>
          <c:idx val="1"/>
          <c:order val="1"/>
          <c:tx>
            <c:strRef>
              <c:f>Dashboard!$R$37</c:f>
              <c:strCache>
                <c:ptCount val="1"/>
                <c:pt idx="0">
                  <c:v>20-24 ans</c:v>
                </c:pt>
              </c:strCache>
            </c:strRef>
          </c:tx>
          <c:spPr>
            <a:ln w="28575" cap="rnd">
              <a:solidFill>
                <a:schemeClr val="accent2"/>
              </a:solidFill>
              <a:round/>
            </a:ln>
            <a:effectLst/>
          </c:spPr>
          <c:marker>
            <c:symbol val="none"/>
          </c:marker>
          <c:cat>
            <c:strRef>
              <c:f>Dashboard!$S$35:$V$35</c:f>
              <c:strCache>
                <c:ptCount val="4"/>
                <c:pt idx="0">
                  <c:v>Effectif</c:v>
                </c:pt>
                <c:pt idx="1">
                  <c:v>% Effectif</c:v>
                </c:pt>
                <c:pt idx="2">
                  <c:v>Emplois</c:v>
                </c:pt>
                <c:pt idx="3">
                  <c:v>Taux Emploi</c:v>
                </c:pt>
              </c:strCache>
            </c:strRef>
          </c:cat>
          <c:val>
            <c:numRef>
              <c:f>Dashboard!$S$37:$V$37</c:f>
              <c:numCache>
                <c:formatCode>0.00%</c:formatCode>
                <c:ptCount val="4"/>
                <c:pt idx="0" formatCode="General">
                  <c:v>50</c:v>
                </c:pt>
                <c:pt idx="1">
                  <c:v>0.38500000000000001</c:v>
                </c:pt>
                <c:pt idx="2" formatCode="General">
                  <c:v>7</c:v>
                </c:pt>
                <c:pt idx="3">
                  <c:v>0.14000000000000001</c:v>
                </c:pt>
              </c:numCache>
            </c:numRef>
          </c:val>
          <c:smooth val="0"/>
          <c:extLst>
            <c:ext xmlns:c16="http://schemas.microsoft.com/office/drawing/2014/chart" uri="{C3380CC4-5D6E-409C-BE32-E72D297353CC}">
              <c16:uniqueId val="{00000001-FF5C-401C-B01D-696A36384BCB}"/>
            </c:ext>
          </c:extLst>
        </c:ser>
        <c:ser>
          <c:idx val="2"/>
          <c:order val="2"/>
          <c:tx>
            <c:strRef>
              <c:f>Dashboard!$R$38</c:f>
              <c:strCache>
                <c:ptCount val="1"/>
                <c:pt idx="0">
                  <c:v>25-29 ans</c:v>
                </c:pt>
              </c:strCache>
            </c:strRef>
          </c:tx>
          <c:spPr>
            <a:ln w="28575" cap="rnd">
              <a:solidFill>
                <a:schemeClr val="accent3"/>
              </a:solidFill>
              <a:round/>
            </a:ln>
            <a:effectLst/>
          </c:spPr>
          <c:marker>
            <c:symbol val="none"/>
          </c:marker>
          <c:cat>
            <c:strRef>
              <c:f>Dashboard!$S$35:$V$35</c:f>
              <c:strCache>
                <c:ptCount val="4"/>
                <c:pt idx="0">
                  <c:v>Effectif</c:v>
                </c:pt>
                <c:pt idx="1">
                  <c:v>% Effectif</c:v>
                </c:pt>
                <c:pt idx="2">
                  <c:v>Emplois</c:v>
                </c:pt>
                <c:pt idx="3">
                  <c:v>Taux Emploi</c:v>
                </c:pt>
              </c:strCache>
            </c:strRef>
          </c:cat>
          <c:val>
            <c:numRef>
              <c:f>Dashboard!$S$38:$V$38</c:f>
              <c:numCache>
                <c:formatCode>0.00%</c:formatCode>
                <c:ptCount val="4"/>
                <c:pt idx="0" formatCode="General">
                  <c:v>45</c:v>
                </c:pt>
                <c:pt idx="1">
                  <c:v>0.34599999999999997</c:v>
                </c:pt>
                <c:pt idx="2" formatCode="General">
                  <c:v>7</c:v>
                </c:pt>
                <c:pt idx="3">
                  <c:v>0.156</c:v>
                </c:pt>
              </c:numCache>
            </c:numRef>
          </c:val>
          <c:smooth val="0"/>
          <c:extLst>
            <c:ext xmlns:c16="http://schemas.microsoft.com/office/drawing/2014/chart" uri="{C3380CC4-5D6E-409C-BE32-E72D297353CC}">
              <c16:uniqueId val="{00000002-FF5C-401C-B01D-696A36384BCB}"/>
            </c:ext>
          </c:extLst>
        </c:ser>
        <c:ser>
          <c:idx val="3"/>
          <c:order val="3"/>
          <c:tx>
            <c:strRef>
              <c:f>Dashboard!$R$39</c:f>
              <c:strCache>
                <c:ptCount val="1"/>
                <c:pt idx="0">
                  <c:v>30-35 ans</c:v>
                </c:pt>
              </c:strCache>
            </c:strRef>
          </c:tx>
          <c:spPr>
            <a:ln w="28575" cap="rnd">
              <a:solidFill>
                <a:schemeClr val="accent4"/>
              </a:solidFill>
              <a:round/>
            </a:ln>
            <a:effectLst/>
          </c:spPr>
          <c:marker>
            <c:symbol val="none"/>
          </c:marker>
          <c:cat>
            <c:strRef>
              <c:f>Dashboard!$S$35:$V$35</c:f>
              <c:strCache>
                <c:ptCount val="4"/>
                <c:pt idx="0">
                  <c:v>Effectif</c:v>
                </c:pt>
                <c:pt idx="1">
                  <c:v>% Effectif</c:v>
                </c:pt>
                <c:pt idx="2">
                  <c:v>Emplois</c:v>
                </c:pt>
                <c:pt idx="3">
                  <c:v>Taux Emploi</c:v>
                </c:pt>
              </c:strCache>
            </c:strRef>
          </c:cat>
          <c:val>
            <c:numRef>
              <c:f>Dashboard!$S$39:$V$39</c:f>
              <c:numCache>
                <c:formatCode>0.00%</c:formatCode>
                <c:ptCount val="4"/>
                <c:pt idx="0" formatCode="General">
                  <c:v>14</c:v>
                </c:pt>
                <c:pt idx="1">
                  <c:v>0.108</c:v>
                </c:pt>
                <c:pt idx="2" formatCode="General">
                  <c:v>1</c:v>
                </c:pt>
                <c:pt idx="3">
                  <c:v>7.0999999999999994E-2</c:v>
                </c:pt>
              </c:numCache>
            </c:numRef>
          </c:val>
          <c:smooth val="0"/>
          <c:extLst>
            <c:ext xmlns:c16="http://schemas.microsoft.com/office/drawing/2014/chart" uri="{C3380CC4-5D6E-409C-BE32-E72D297353CC}">
              <c16:uniqueId val="{00000003-FF5C-401C-B01D-696A36384BCB}"/>
            </c:ext>
          </c:extLst>
        </c:ser>
        <c:dLbls>
          <c:showLegendKey val="0"/>
          <c:showVal val="0"/>
          <c:showCatName val="0"/>
          <c:showSerName val="0"/>
          <c:showPercent val="0"/>
          <c:showBubbleSize val="0"/>
        </c:dLbls>
        <c:smooth val="0"/>
        <c:axId val="975520560"/>
        <c:axId val="975522480"/>
      </c:lineChart>
      <c:catAx>
        <c:axId val="975520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75522480"/>
        <c:crosses val="autoZero"/>
        <c:auto val="1"/>
        <c:lblAlgn val="ctr"/>
        <c:lblOffset val="100"/>
        <c:noMultiLvlLbl val="0"/>
      </c:catAx>
      <c:valAx>
        <c:axId val="9755224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755205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lgn="ctr">
            <a:defRPr lang="en-US" sz="12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400" b="1" i="0" u="none" strike="noStrike" kern="1200" spc="-1" baseline="0">
                <a:solidFill>
                  <a:srgbClr val="000000"/>
                </a:solidFill>
                <a:latin typeface="Calibri"/>
              </a:rPr>
              <a:t>Taux d'emploi par niveau d'éducation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tx>
            <c:strRef>
              <c:f>Dashboard!$S$53</c:f>
              <c:strCache>
                <c:ptCount val="1"/>
                <c:pt idx="0">
                  <c:v>Effectif</c:v>
                </c:pt>
              </c:strCache>
            </c:strRef>
          </c:tx>
          <c:spPr>
            <a:solidFill>
              <a:schemeClr val="accent1"/>
            </a:solidFill>
            <a:ln>
              <a:noFill/>
            </a:ln>
            <a:effectLst/>
          </c:spPr>
          <c:invertIfNegative val="0"/>
          <c:cat>
            <c:strRef>
              <c:f>Dashboard!$R$54:$R$57</c:f>
              <c:strCache>
                <c:ptCount val="4"/>
                <c:pt idx="0">
                  <c:v>Primaire</c:v>
                </c:pt>
                <c:pt idx="1">
                  <c:v>Secondaire</c:v>
                </c:pt>
                <c:pt idx="2">
                  <c:v>Mahadra</c:v>
                </c:pt>
                <c:pt idx="3">
                  <c:v>Universitaire</c:v>
                </c:pt>
              </c:strCache>
            </c:strRef>
          </c:cat>
          <c:val>
            <c:numRef>
              <c:f>Dashboard!$S$54:$S$57</c:f>
              <c:numCache>
                <c:formatCode>General</c:formatCode>
                <c:ptCount val="4"/>
                <c:pt idx="0">
                  <c:v>40</c:v>
                </c:pt>
                <c:pt idx="1">
                  <c:v>82</c:v>
                </c:pt>
                <c:pt idx="2">
                  <c:v>6</c:v>
                </c:pt>
                <c:pt idx="3">
                  <c:v>2</c:v>
                </c:pt>
              </c:numCache>
            </c:numRef>
          </c:val>
          <c:extLst>
            <c:ext xmlns:c16="http://schemas.microsoft.com/office/drawing/2014/chart" uri="{C3380CC4-5D6E-409C-BE32-E72D297353CC}">
              <c16:uniqueId val="{00000000-B21C-452C-B3EE-0BEF9FC6DFAD}"/>
            </c:ext>
          </c:extLst>
        </c:ser>
        <c:ser>
          <c:idx val="1"/>
          <c:order val="1"/>
          <c:tx>
            <c:strRef>
              <c:f>Dashboard!$T$53</c:f>
              <c:strCache>
                <c:ptCount val="1"/>
                <c:pt idx="0">
                  <c:v>% Total</c:v>
                </c:pt>
              </c:strCache>
            </c:strRef>
          </c:tx>
          <c:spPr>
            <a:solidFill>
              <a:schemeClr val="accent2"/>
            </a:solidFill>
            <a:ln>
              <a:noFill/>
            </a:ln>
            <a:effectLst/>
          </c:spPr>
          <c:invertIfNegative val="0"/>
          <c:cat>
            <c:strRef>
              <c:f>Dashboard!$R$54:$R$57</c:f>
              <c:strCache>
                <c:ptCount val="4"/>
                <c:pt idx="0">
                  <c:v>Primaire</c:v>
                </c:pt>
                <c:pt idx="1">
                  <c:v>Secondaire</c:v>
                </c:pt>
                <c:pt idx="2">
                  <c:v>Mahadra</c:v>
                </c:pt>
                <c:pt idx="3">
                  <c:v>Universitaire</c:v>
                </c:pt>
              </c:strCache>
            </c:strRef>
          </c:cat>
          <c:val>
            <c:numRef>
              <c:f>Dashboard!$T$54:$T$57</c:f>
              <c:numCache>
                <c:formatCode>0.00%</c:formatCode>
                <c:ptCount val="4"/>
                <c:pt idx="0">
                  <c:v>0.308</c:v>
                </c:pt>
                <c:pt idx="1">
                  <c:v>0.63100000000000001</c:v>
                </c:pt>
                <c:pt idx="2">
                  <c:v>4.5999999999999999E-2</c:v>
                </c:pt>
                <c:pt idx="3">
                  <c:v>1.4999999999999999E-2</c:v>
                </c:pt>
              </c:numCache>
            </c:numRef>
          </c:val>
          <c:extLst>
            <c:ext xmlns:c16="http://schemas.microsoft.com/office/drawing/2014/chart" uri="{C3380CC4-5D6E-409C-BE32-E72D297353CC}">
              <c16:uniqueId val="{00000001-B21C-452C-B3EE-0BEF9FC6DFAD}"/>
            </c:ext>
          </c:extLst>
        </c:ser>
        <c:ser>
          <c:idx val="2"/>
          <c:order val="2"/>
          <c:tx>
            <c:strRef>
              <c:f>Dashboard!$U$53</c:f>
              <c:strCache>
                <c:ptCount val="1"/>
                <c:pt idx="0">
                  <c:v>Certifiés</c:v>
                </c:pt>
              </c:strCache>
            </c:strRef>
          </c:tx>
          <c:spPr>
            <a:solidFill>
              <a:schemeClr val="accent3"/>
            </a:solidFill>
            <a:ln>
              <a:noFill/>
            </a:ln>
            <a:effectLst/>
          </c:spPr>
          <c:invertIfNegative val="0"/>
          <c:cat>
            <c:strRef>
              <c:f>Dashboard!$R$54:$R$57</c:f>
              <c:strCache>
                <c:ptCount val="4"/>
                <c:pt idx="0">
                  <c:v>Primaire</c:v>
                </c:pt>
                <c:pt idx="1">
                  <c:v>Secondaire</c:v>
                </c:pt>
                <c:pt idx="2">
                  <c:v>Mahadra</c:v>
                </c:pt>
                <c:pt idx="3">
                  <c:v>Universitaire</c:v>
                </c:pt>
              </c:strCache>
            </c:strRef>
          </c:cat>
          <c:val>
            <c:numRef>
              <c:f>Dashboard!$U$54:$U$57</c:f>
              <c:numCache>
                <c:formatCode>General</c:formatCode>
                <c:ptCount val="4"/>
                <c:pt idx="0">
                  <c:v>40</c:v>
                </c:pt>
                <c:pt idx="1">
                  <c:v>82</c:v>
                </c:pt>
                <c:pt idx="2">
                  <c:v>6</c:v>
                </c:pt>
                <c:pt idx="3">
                  <c:v>2</c:v>
                </c:pt>
              </c:numCache>
            </c:numRef>
          </c:val>
          <c:extLst>
            <c:ext xmlns:c16="http://schemas.microsoft.com/office/drawing/2014/chart" uri="{C3380CC4-5D6E-409C-BE32-E72D297353CC}">
              <c16:uniqueId val="{00000002-B21C-452C-B3EE-0BEF9FC6DFAD}"/>
            </c:ext>
          </c:extLst>
        </c:ser>
        <c:dLbls>
          <c:showLegendKey val="0"/>
          <c:showVal val="0"/>
          <c:showCatName val="0"/>
          <c:showSerName val="0"/>
          <c:showPercent val="0"/>
          <c:showBubbleSize val="0"/>
        </c:dLbls>
        <c:gapWidth val="219"/>
        <c:overlap val="-27"/>
        <c:axId val="1028781760"/>
        <c:axId val="1028780320"/>
      </c:barChart>
      <c:lineChart>
        <c:grouping val="standard"/>
        <c:varyColors val="0"/>
        <c:ser>
          <c:idx val="3"/>
          <c:order val="3"/>
          <c:tx>
            <c:strRef>
              <c:f>Dashboard!$V$53</c:f>
              <c:strCache>
                <c:ptCount val="1"/>
                <c:pt idx="0">
                  <c:v>Taux Emploi</c:v>
                </c:pt>
              </c:strCache>
            </c:strRef>
          </c:tx>
          <c:spPr>
            <a:ln w="28575" cap="rnd">
              <a:solidFill>
                <a:schemeClr val="accent4"/>
              </a:solidFill>
              <a:round/>
            </a:ln>
            <a:effectLst/>
          </c:spPr>
          <c:marker>
            <c:symbol val="none"/>
          </c:marker>
          <c:cat>
            <c:strRef>
              <c:f>Dashboard!$R$54:$R$57</c:f>
              <c:strCache>
                <c:ptCount val="4"/>
                <c:pt idx="0">
                  <c:v>Primaire</c:v>
                </c:pt>
                <c:pt idx="1">
                  <c:v>Secondaire</c:v>
                </c:pt>
                <c:pt idx="2">
                  <c:v>Mahadra</c:v>
                </c:pt>
                <c:pt idx="3">
                  <c:v>Universitaire</c:v>
                </c:pt>
              </c:strCache>
            </c:strRef>
          </c:cat>
          <c:val>
            <c:numRef>
              <c:f>Dashboard!$V$54:$V$57</c:f>
              <c:numCache>
                <c:formatCode>0.00%</c:formatCode>
                <c:ptCount val="4"/>
                <c:pt idx="0">
                  <c:v>0.17499999999999999</c:v>
                </c:pt>
                <c:pt idx="1">
                  <c:v>0.122</c:v>
                </c:pt>
                <c:pt idx="2">
                  <c:v>0</c:v>
                </c:pt>
                <c:pt idx="3">
                  <c:v>0</c:v>
                </c:pt>
              </c:numCache>
            </c:numRef>
          </c:val>
          <c:smooth val="0"/>
          <c:extLst>
            <c:ext xmlns:c16="http://schemas.microsoft.com/office/drawing/2014/chart" uri="{C3380CC4-5D6E-409C-BE32-E72D297353CC}">
              <c16:uniqueId val="{00000003-B21C-452C-B3EE-0BEF9FC6DFAD}"/>
            </c:ext>
          </c:extLst>
        </c:ser>
        <c:dLbls>
          <c:showLegendKey val="0"/>
          <c:showVal val="0"/>
          <c:showCatName val="0"/>
          <c:showSerName val="0"/>
          <c:showPercent val="0"/>
          <c:showBubbleSize val="0"/>
        </c:dLbls>
        <c:marker val="1"/>
        <c:smooth val="0"/>
        <c:axId val="1347957872"/>
        <c:axId val="1347959792"/>
      </c:lineChart>
      <c:catAx>
        <c:axId val="10287817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028780320"/>
        <c:crosses val="autoZero"/>
        <c:auto val="1"/>
        <c:lblAlgn val="ctr"/>
        <c:lblOffset val="100"/>
        <c:noMultiLvlLbl val="0"/>
      </c:catAx>
      <c:valAx>
        <c:axId val="10287803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028781760"/>
        <c:crosses val="autoZero"/>
        <c:crossBetween val="between"/>
      </c:valAx>
      <c:valAx>
        <c:axId val="1347959792"/>
        <c:scaling>
          <c:orientation val="minMax"/>
        </c:scaling>
        <c:delete val="0"/>
        <c:axPos val="r"/>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347957872"/>
        <c:crosses val="max"/>
        <c:crossBetween val="between"/>
      </c:valAx>
      <c:catAx>
        <c:axId val="1347957872"/>
        <c:scaling>
          <c:orientation val="minMax"/>
        </c:scaling>
        <c:delete val="1"/>
        <c:axPos val="b"/>
        <c:numFmt formatCode="General" sourceLinked="1"/>
        <c:majorTickMark val="none"/>
        <c:minorTickMark val="none"/>
        <c:tickLblPos val="nextTo"/>
        <c:crossAx val="1347959792"/>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lgn="ctr">
            <a:defRPr lang="en-US" sz="12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rgbClr val="000000">
                    <a:lumMod val="65000"/>
                    <a:lumOff val="35000"/>
                  </a:srgbClr>
                </a:solidFill>
                <a:latin typeface="+mn-lt"/>
                <a:ea typeface="+mn-ea"/>
                <a:cs typeface="+mn-cs"/>
              </a:defRPr>
            </a:pPr>
            <a:r>
              <a:rPr lang="fr-FR" sz="1800" b="1" i="0" u="none" strike="noStrike" kern="1200" spc="-1" baseline="0">
                <a:solidFill>
                  <a:srgbClr val="000000"/>
                </a:solidFill>
                <a:latin typeface="Calibri"/>
              </a:rPr>
              <a:t>Taux de présence par cohorte (%)</a:t>
            </a:r>
          </a:p>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rgbClr val="000000">
                    <a:lumMod val="65000"/>
                    <a:lumOff val="35000"/>
                  </a:srgbClr>
                </a:solidFill>
                <a:latin typeface="+mn-lt"/>
                <a:ea typeface="+mn-ea"/>
                <a:cs typeface="+mn-cs"/>
              </a:defRPr>
            </a:pPr>
            <a:endParaRPr lang="fr-FR" sz="1800"/>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800" b="0" i="0" u="none" strike="noStrike" kern="1200" spc="0" baseline="0">
              <a:solidFill>
                <a:srgbClr val="000000">
                  <a:lumMod val="65000"/>
                  <a:lumOff val="35000"/>
                </a:srgbClr>
              </a:solidFill>
              <a:latin typeface="+mn-lt"/>
              <a:ea typeface="+mn-ea"/>
              <a:cs typeface="+mn-cs"/>
            </a:defRPr>
          </a:pPr>
          <a:endParaRPr lang="fr-FR"/>
        </a:p>
      </c:txPr>
    </c:title>
    <c:autoTitleDeleted val="0"/>
    <c:plotArea>
      <c:layout/>
      <c:barChart>
        <c:barDir val="bar"/>
        <c:grouping val="clustered"/>
        <c:varyColors val="0"/>
        <c:ser>
          <c:idx val="0"/>
          <c:order val="0"/>
          <c:tx>
            <c:strRef>
              <c:f>Dashboard!$S$80</c:f>
              <c:strCache>
                <c:ptCount val="1"/>
                <c:pt idx="0">
                  <c:v>Effectif</c:v>
                </c:pt>
              </c:strCache>
            </c:strRef>
          </c:tx>
          <c:spPr>
            <a:solidFill>
              <a:schemeClr val="accent1"/>
            </a:solidFill>
            <a:ln>
              <a:noFill/>
            </a:ln>
            <a:effectLst/>
          </c:spPr>
          <c:invertIfNegative val="0"/>
          <c:cat>
            <c:strRef>
              <c:f>Dashboard!$R$81:$R$87</c:f>
              <c:strCache>
                <c:ptCount val="7"/>
                <c:pt idx="0">
                  <c:v>Aux. Vétérinaires</c:v>
                </c:pt>
                <c:pt idx="1">
                  <c:v>Mécanique Auto</c:v>
                </c:pt>
                <c:pt idx="2">
                  <c:v>Plomberie</c:v>
                </c:pt>
                <c:pt idx="3">
                  <c:v>Pâtisserie</c:v>
                </c:pt>
                <c:pt idx="4">
                  <c:v>Teinture &amp; Couture</c:v>
                </c:pt>
                <c:pt idx="5">
                  <c:v>Téléphone Mobile</c:v>
                </c:pt>
                <c:pt idx="6">
                  <c:v>Énergie Renouv.</c:v>
                </c:pt>
              </c:strCache>
            </c:strRef>
          </c:cat>
          <c:val>
            <c:numRef>
              <c:f>Dashboard!$S$81:$S$87</c:f>
              <c:numCache>
                <c:formatCode>General</c:formatCode>
                <c:ptCount val="7"/>
                <c:pt idx="0">
                  <c:v>32</c:v>
                </c:pt>
                <c:pt idx="1">
                  <c:v>11</c:v>
                </c:pt>
                <c:pt idx="2">
                  <c:v>8</c:v>
                </c:pt>
                <c:pt idx="3">
                  <c:v>11</c:v>
                </c:pt>
                <c:pt idx="4">
                  <c:v>21</c:v>
                </c:pt>
                <c:pt idx="5">
                  <c:v>25</c:v>
                </c:pt>
                <c:pt idx="6">
                  <c:v>22</c:v>
                </c:pt>
              </c:numCache>
            </c:numRef>
          </c:val>
          <c:extLst>
            <c:ext xmlns:c16="http://schemas.microsoft.com/office/drawing/2014/chart" uri="{C3380CC4-5D6E-409C-BE32-E72D297353CC}">
              <c16:uniqueId val="{00000000-36B9-45A9-9570-EE2B3D70239E}"/>
            </c:ext>
          </c:extLst>
        </c:ser>
        <c:ser>
          <c:idx val="1"/>
          <c:order val="1"/>
          <c:tx>
            <c:strRef>
              <c:f>Dashboard!$T$80</c:f>
              <c:strCache>
                <c:ptCount val="1"/>
                <c:pt idx="0">
                  <c:v>Taux Présence (%)</c:v>
                </c:pt>
              </c:strCache>
            </c:strRef>
          </c:tx>
          <c:spPr>
            <a:solidFill>
              <a:schemeClr val="accent2"/>
            </a:solidFill>
            <a:ln>
              <a:noFill/>
            </a:ln>
            <a:effectLst/>
          </c:spPr>
          <c:invertIfNegative val="0"/>
          <c:cat>
            <c:strRef>
              <c:f>Dashboard!$R$81:$R$87</c:f>
              <c:strCache>
                <c:ptCount val="7"/>
                <c:pt idx="0">
                  <c:v>Aux. Vétérinaires</c:v>
                </c:pt>
                <c:pt idx="1">
                  <c:v>Mécanique Auto</c:v>
                </c:pt>
                <c:pt idx="2">
                  <c:v>Plomberie</c:v>
                </c:pt>
                <c:pt idx="3">
                  <c:v>Pâtisserie</c:v>
                </c:pt>
                <c:pt idx="4">
                  <c:v>Teinture &amp; Couture</c:v>
                </c:pt>
                <c:pt idx="5">
                  <c:v>Téléphone Mobile</c:v>
                </c:pt>
                <c:pt idx="6">
                  <c:v>Énergie Renouv.</c:v>
                </c:pt>
              </c:strCache>
            </c:strRef>
          </c:cat>
          <c:val>
            <c:numRef>
              <c:f>Dashboard!$T$81:$T$87</c:f>
              <c:numCache>
                <c:formatCode>0.00%</c:formatCode>
                <c:ptCount val="7"/>
                <c:pt idx="0">
                  <c:v>0.96</c:v>
                </c:pt>
                <c:pt idx="1">
                  <c:v>1</c:v>
                </c:pt>
                <c:pt idx="2">
                  <c:v>1</c:v>
                </c:pt>
                <c:pt idx="3">
                  <c:v>1</c:v>
                </c:pt>
                <c:pt idx="4" formatCode="General">
                  <c:v>0</c:v>
                </c:pt>
                <c:pt idx="5">
                  <c:v>0.93899999999999995</c:v>
                </c:pt>
                <c:pt idx="6">
                  <c:v>1.0069999999999999</c:v>
                </c:pt>
              </c:numCache>
            </c:numRef>
          </c:val>
          <c:extLst>
            <c:ext xmlns:c16="http://schemas.microsoft.com/office/drawing/2014/chart" uri="{C3380CC4-5D6E-409C-BE32-E72D297353CC}">
              <c16:uniqueId val="{00000001-36B9-45A9-9570-EE2B3D70239E}"/>
            </c:ext>
          </c:extLst>
        </c:ser>
        <c:dLbls>
          <c:showLegendKey val="0"/>
          <c:showVal val="0"/>
          <c:showCatName val="0"/>
          <c:showSerName val="0"/>
          <c:showPercent val="0"/>
          <c:showBubbleSize val="0"/>
        </c:dLbls>
        <c:gapWidth val="182"/>
        <c:axId val="810519040"/>
        <c:axId val="810521440"/>
      </c:barChart>
      <c:catAx>
        <c:axId val="81051904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810521440"/>
        <c:crosses val="autoZero"/>
        <c:auto val="1"/>
        <c:lblAlgn val="ctr"/>
        <c:lblOffset val="100"/>
        <c:noMultiLvlLbl val="0"/>
      </c:catAx>
      <c:valAx>
        <c:axId val="81052144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105190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sz="1400" b="1" i="0" u="none" strike="noStrike" kern="1200" spc="-1" baseline="0">
                <a:solidFill>
                  <a:srgbClr val="000000"/>
                </a:solidFill>
                <a:latin typeface="Calibri"/>
              </a:rPr>
              <a:t>Taux de présence par spécialité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tx>
            <c:strRef>
              <c:f>Dashboard!$B$100</c:f>
              <c:strCache>
                <c:ptCount val="1"/>
                <c:pt idx="0">
                  <c:v>Aux. Vétérinaires</c:v>
                </c:pt>
              </c:strCache>
            </c:strRef>
          </c:tx>
          <c:spPr>
            <a:solidFill>
              <a:schemeClr val="accent1"/>
            </a:solidFill>
            <a:ln>
              <a:noFill/>
            </a:ln>
            <a:effectLst/>
          </c:spPr>
          <c:invertIfNegative val="0"/>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Dashboard!$C$100:$K$100</c:f>
              <c:numCache>
                <c:formatCode>General</c:formatCode>
                <c:ptCount val="9"/>
                <c:pt idx="0">
                  <c:v>32</c:v>
                </c:pt>
                <c:pt idx="1">
                  <c:v>22</c:v>
                </c:pt>
                <c:pt idx="2">
                  <c:v>10</c:v>
                </c:pt>
                <c:pt idx="3" formatCode="0%">
                  <c:v>0.69</c:v>
                </c:pt>
                <c:pt idx="4">
                  <c:v>32</c:v>
                </c:pt>
                <c:pt idx="5" formatCode="0%">
                  <c:v>1</c:v>
                </c:pt>
                <c:pt idx="6">
                  <c:v>2</c:v>
                </c:pt>
                <c:pt idx="7" formatCode="0.00%">
                  <c:v>6.2E-2</c:v>
                </c:pt>
                <c:pt idx="8" formatCode="0.00%">
                  <c:v>0.96</c:v>
                </c:pt>
              </c:numCache>
            </c:numRef>
          </c:val>
          <c:extLst>
            <c:ext xmlns:c16="http://schemas.microsoft.com/office/drawing/2014/chart" uri="{C3380CC4-5D6E-409C-BE32-E72D297353CC}">
              <c16:uniqueId val="{00000000-443F-4BBA-9D70-6FC335E12887}"/>
            </c:ext>
          </c:extLst>
        </c:ser>
        <c:ser>
          <c:idx val="1"/>
          <c:order val="1"/>
          <c:tx>
            <c:strRef>
              <c:f>Dashboard!$B$101</c:f>
              <c:strCache>
                <c:ptCount val="1"/>
                <c:pt idx="0">
                  <c:v>Mécanique Auto</c:v>
                </c:pt>
              </c:strCache>
            </c:strRef>
          </c:tx>
          <c:spPr>
            <a:solidFill>
              <a:schemeClr val="accent2"/>
            </a:solidFill>
            <a:ln>
              <a:noFill/>
            </a:ln>
            <a:effectLst/>
          </c:spPr>
          <c:invertIfNegative val="0"/>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Dashboard!$C$101:$K$101</c:f>
              <c:numCache>
                <c:formatCode>General</c:formatCode>
                <c:ptCount val="9"/>
                <c:pt idx="0">
                  <c:v>11</c:v>
                </c:pt>
                <c:pt idx="1">
                  <c:v>7</c:v>
                </c:pt>
                <c:pt idx="2">
                  <c:v>4</c:v>
                </c:pt>
                <c:pt idx="3" formatCode="0%">
                  <c:v>0.64</c:v>
                </c:pt>
                <c:pt idx="4">
                  <c:v>11</c:v>
                </c:pt>
                <c:pt idx="5" formatCode="0%">
                  <c:v>1</c:v>
                </c:pt>
                <c:pt idx="6">
                  <c:v>0</c:v>
                </c:pt>
                <c:pt idx="7" formatCode="0.00%">
                  <c:v>0</c:v>
                </c:pt>
                <c:pt idx="8" formatCode="0.00%">
                  <c:v>1</c:v>
                </c:pt>
              </c:numCache>
            </c:numRef>
          </c:val>
          <c:extLst>
            <c:ext xmlns:c16="http://schemas.microsoft.com/office/drawing/2014/chart" uri="{C3380CC4-5D6E-409C-BE32-E72D297353CC}">
              <c16:uniqueId val="{00000001-443F-4BBA-9D70-6FC335E12887}"/>
            </c:ext>
          </c:extLst>
        </c:ser>
        <c:ser>
          <c:idx val="2"/>
          <c:order val="2"/>
          <c:tx>
            <c:strRef>
              <c:f>Dashboard!$B$102</c:f>
              <c:strCache>
                <c:ptCount val="1"/>
                <c:pt idx="0">
                  <c:v>Plomberie</c:v>
                </c:pt>
              </c:strCache>
            </c:strRef>
          </c:tx>
          <c:spPr>
            <a:solidFill>
              <a:schemeClr val="accent3"/>
            </a:solidFill>
            <a:ln>
              <a:noFill/>
            </a:ln>
            <a:effectLst/>
          </c:spPr>
          <c:invertIfNegative val="0"/>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Dashboard!$C$102:$K$102</c:f>
              <c:numCache>
                <c:formatCode>General</c:formatCode>
                <c:ptCount val="9"/>
                <c:pt idx="0">
                  <c:v>8</c:v>
                </c:pt>
                <c:pt idx="1">
                  <c:v>4</c:v>
                </c:pt>
                <c:pt idx="2">
                  <c:v>4</c:v>
                </c:pt>
                <c:pt idx="3" formatCode="0%">
                  <c:v>0.5</c:v>
                </c:pt>
                <c:pt idx="4">
                  <c:v>8</c:v>
                </c:pt>
                <c:pt idx="5" formatCode="0%">
                  <c:v>1</c:v>
                </c:pt>
                <c:pt idx="6">
                  <c:v>0</c:v>
                </c:pt>
                <c:pt idx="7" formatCode="0.00%">
                  <c:v>0</c:v>
                </c:pt>
                <c:pt idx="8" formatCode="0.00%">
                  <c:v>1</c:v>
                </c:pt>
              </c:numCache>
            </c:numRef>
          </c:val>
          <c:extLst>
            <c:ext xmlns:c16="http://schemas.microsoft.com/office/drawing/2014/chart" uri="{C3380CC4-5D6E-409C-BE32-E72D297353CC}">
              <c16:uniqueId val="{00000002-443F-4BBA-9D70-6FC335E12887}"/>
            </c:ext>
          </c:extLst>
        </c:ser>
        <c:ser>
          <c:idx val="3"/>
          <c:order val="3"/>
          <c:tx>
            <c:strRef>
              <c:f>Dashboard!$B$103</c:f>
              <c:strCache>
                <c:ptCount val="1"/>
                <c:pt idx="0">
                  <c:v>Pâtisserie</c:v>
                </c:pt>
              </c:strCache>
            </c:strRef>
          </c:tx>
          <c:spPr>
            <a:solidFill>
              <a:schemeClr val="accent4"/>
            </a:solidFill>
            <a:ln>
              <a:noFill/>
            </a:ln>
            <a:effectLst/>
          </c:spPr>
          <c:invertIfNegative val="0"/>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Dashboard!$C$103:$K$103</c:f>
              <c:numCache>
                <c:formatCode>General</c:formatCode>
                <c:ptCount val="9"/>
                <c:pt idx="0">
                  <c:v>11</c:v>
                </c:pt>
                <c:pt idx="1">
                  <c:v>11</c:v>
                </c:pt>
                <c:pt idx="2">
                  <c:v>0</c:v>
                </c:pt>
                <c:pt idx="3" formatCode="0%">
                  <c:v>1</c:v>
                </c:pt>
                <c:pt idx="4">
                  <c:v>11</c:v>
                </c:pt>
                <c:pt idx="5" formatCode="0%">
                  <c:v>1</c:v>
                </c:pt>
                <c:pt idx="6">
                  <c:v>0</c:v>
                </c:pt>
                <c:pt idx="7" formatCode="0.00%">
                  <c:v>0</c:v>
                </c:pt>
                <c:pt idx="8" formatCode="0.00%">
                  <c:v>1</c:v>
                </c:pt>
              </c:numCache>
            </c:numRef>
          </c:val>
          <c:extLst>
            <c:ext xmlns:c16="http://schemas.microsoft.com/office/drawing/2014/chart" uri="{C3380CC4-5D6E-409C-BE32-E72D297353CC}">
              <c16:uniqueId val="{00000003-443F-4BBA-9D70-6FC335E12887}"/>
            </c:ext>
          </c:extLst>
        </c:ser>
        <c:ser>
          <c:idx val="4"/>
          <c:order val="4"/>
          <c:tx>
            <c:strRef>
              <c:f>Dashboard!$B$104</c:f>
              <c:strCache>
                <c:ptCount val="1"/>
                <c:pt idx="0">
                  <c:v>Teinture &amp; Couture</c:v>
                </c:pt>
              </c:strCache>
            </c:strRef>
          </c:tx>
          <c:spPr>
            <a:solidFill>
              <a:schemeClr val="accent5"/>
            </a:solidFill>
            <a:ln>
              <a:noFill/>
            </a:ln>
            <a:effectLst/>
          </c:spPr>
          <c:invertIfNegative val="0"/>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Dashboard!$C$104:$K$104</c:f>
              <c:numCache>
                <c:formatCode>General</c:formatCode>
                <c:ptCount val="9"/>
                <c:pt idx="0">
                  <c:v>21</c:v>
                </c:pt>
                <c:pt idx="1">
                  <c:v>21</c:v>
                </c:pt>
                <c:pt idx="2">
                  <c:v>0</c:v>
                </c:pt>
                <c:pt idx="3" formatCode="0%">
                  <c:v>1</c:v>
                </c:pt>
                <c:pt idx="4">
                  <c:v>21</c:v>
                </c:pt>
                <c:pt idx="5" formatCode="0%">
                  <c:v>1</c:v>
                </c:pt>
                <c:pt idx="6">
                  <c:v>0</c:v>
                </c:pt>
                <c:pt idx="7" formatCode="0.00%">
                  <c:v>0</c:v>
                </c:pt>
                <c:pt idx="8">
                  <c:v>0</c:v>
                </c:pt>
              </c:numCache>
            </c:numRef>
          </c:val>
          <c:extLst>
            <c:ext xmlns:c16="http://schemas.microsoft.com/office/drawing/2014/chart" uri="{C3380CC4-5D6E-409C-BE32-E72D297353CC}">
              <c16:uniqueId val="{00000004-443F-4BBA-9D70-6FC335E12887}"/>
            </c:ext>
          </c:extLst>
        </c:ser>
        <c:ser>
          <c:idx val="5"/>
          <c:order val="5"/>
          <c:tx>
            <c:strRef>
              <c:f>Dashboard!$B$105</c:f>
              <c:strCache>
                <c:ptCount val="1"/>
                <c:pt idx="0">
                  <c:v>Téléphone Mobile</c:v>
                </c:pt>
              </c:strCache>
            </c:strRef>
          </c:tx>
          <c:spPr>
            <a:solidFill>
              <a:schemeClr val="accent6"/>
            </a:solidFill>
            <a:ln>
              <a:noFill/>
            </a:ln>
            <a:effectLst/>
          </c:spPr>
          <c:invertIfNegative val="0"/>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Dashboard!$C$105:$K$105</c:f>
              <c:numCache>
                <c:formatCode>General</c:formatCode>
                <c:ptCount val="9"/>
                <c:pt idx="0">
                  <c:v>25</c:v>
                </c:pt>
                <c:pt idx="1">
                  <c:v>19</c:v>
                </c:pt>
                <c:pt idx="2">
                  <c:v>6</c:v>
                </c:pt>
                <c:pt idx="3" formatCode="0%">
                  <c:v>0.76</c:v>
                </c:pt>
                <c:pt idx="4">
                  <c:v>25</c:v>
                </c:pt>
                <c:pt idx="5" formatCode="0%">
                  <c:v>1</c:v>
                </c:pt>
                <c:pt idx="6">
                  <c:v>4</c:v>
                </c:pt>
                <c:pt idx="7" formatCode="0.00%">
                  <c:v>0.16</c:v>
                </c:pt>
                <c:pt idx="8" formatCode="0.00%">
                  <c:v>0.93899999999999995</c:v>
                </c:pt>
              </c:numCache>
            </c:numRef>
          </c:val>
          <c:extLst>
            <c:ext xmlns:c16="http://schemas.microsoft.com/office/drawing/2014/chart" uri="{C3380CC4-5D6E-409C-BE32-E72D297353CC}">
              <c16:uniqueId val="{00000005-443F-4BBA-9D70-6FC335E12887}"/>
            </c:ext>
          </c:extLst>
        </c:ser>
        <c:ser>
          <c:idx val="6"/>
          <c:order val="6"/>
          <c:tx>
            <c:strRef>
              <c:f>Dashboard!$B$106</c:f>
              <c:strCache>
                <c:ptCount val="1"/>
                <c:pt idx="0">
                  <c:v>Énergie Renouv.</c:v>
                </c:pt>
              </c:strCache>
            </c:strRef>
          </c:tx>
          <c:spPr>
            <a:solidFill>
              <a:schemeClr val="accent1">
                <a:lumMod val="60000"/>
              </a:schemeClr>
            </a:solidFill>
            <a:ln>
              <a:noFill/>
            </a:ln>
            <a:effectLst/>
          </c:spPr>
          <c:invertIfNegative val="0"/>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Dashboard!$C$106:$K$106</c:f>
              <c:numCache>
                <c:formatCode>General</c:formatCode>
                <c:ptCount val="9"/>
                <c:pt idx="0">
                  <c:v>22</c:v>
                </c:pt>
                <c:pt idx="1">
                  <c:v>13</c:v>
                </c:pt>
                <c:pt idx="2">
                  <c:v>9</c:v>
                </c:pt>
                <c:pt idx="3" formatCode="0%">
                  <c:v>0.59</c:v>
                </c:pt>
                <c:pt idx="4">
                  <c:v>22</c:v>
                </c:pt>
                <c:pt idx="5" formatCode="0%">
                  <c:v>1</c:v>
                </c:pt>
                <c:pt idx="6">
                  <c:v>11</c:v>
                </c:pt>
                <c:pt idx="7" formatCode="0.00%">
                  <c:v>0.5</c:v>
                </c:pt>
                <c:pt idx="8" formatCode="0.00%">
                  <c:v>1.0069999999999999</c:v>
                </c:pt>
              </c:numCache>
            </c:numRef>
          </c:val>
          <c:extLst>
            <c:ext xmlns:c16="http://schemas.microsoft.com/office/drawing/2014/chart" uri="{C3380CC4-5D6E-409C-BE32-E72D297353CC}">
              <c16:uniqueId val="{00000006-443F-4BBA-9D70-6FC335E12887}"/>
            </c:ext>
          </c:extLst>
        </c:ser>
        <c:dLbls>
          <c:showLegendKey val="0"/>
          <c:showVal val="0"/>
          <c:showCatName val="0"/>
          <c:showSerName val="0"/>
          <c:showPercent val="0"/>
          <c:showBubbleSize val="0"/>
        </c:dLbls>
        <c:gapWidth val="219"/>
        <c:overlap val="-27"/>
        <c:axId val="1366317472"/>
        <c:axId val="1366318912"/>
      </c:barChart>
      <c:lineChart>
        <c:grouping val="standard"/>
        <c:varyColors val="0"/>
        <c:ser>
          <c:idx val="7"/>
          <c:order val="7"/>
          <c:tx>
            <c:strRef>
              <c:f>Dashboard!$B$107</c:f>
              <c:strCache>
                <c:ptCount val="1"/>
                <c:pt idx="0">
                  <c:v>TOTAL</c:v>
                </c:pt>
              </c:strCache>
            </c:strRef>
          </c:tx>
          <c:spPr>
            <a:ln w="28575" cap="rnd">
              <a:solidFill>
                <a:schemeClr val="accent2">
                  <a:lumMod val="60000"/>
                </a:schemeClr>
              </a:solidFill>
              <a:round/>
            </a:ln>
            <a:effectLst/>
          </c:spPr>
          <c:marker>
            <c:symbol val="none"/>
          </c:marker>
          <c:cat>
            <c:strRef>
              <c:f>Dashboard!$C$99:$K$99</c:f>
              <c:strCache>
                <c:ptCount val="9"/>
                <c:pt idx="0">
                  <c:v>Effectif</c:v>
                </c:pt>
                <c:pt idx="1">
                  <c:v>Femmes</c:v>
                </c:pt>
                <c:pt idx="2">
                  <c:v>Hommes</c:v>
                </c:pt>
                <c:pt idx="3">
                  <c:v>Tx Femmes</c:v>
                </c:pt>
                <c:pt idx="4">
                  <c:v>Certifiés</c:v>
                </c:pt>
                <c:pt idx="5">
                  <c:v>Tx Certif</c:v>
                </c:pt>
                <c:pt idx="6">
                  <c:v>Employés</c:v>
                </c:pt>
                <c:pt idx="7">
                  <c:v>Tx Emploi</c:v>
                </c:pt>
                <c:pt idx="8">
                  <c:v>Tx Présence</c:v>
                </c:pt>
              </c:strCache>
            </c:strRef>
          </c:cat>
          <c:val>
            <c:numRef>
              <c:f>Dashboard!$C$107:$K$107</c:f>
              <c:numCache>
                <c:formatCode>General</c:formatCode>
                <c:ptCount val="9"/>
                <c:pt idx="0">
                  <c:v>130</c:v>
                </c:pt>
                <c:pt idx="1">
                  <c:v>97</c:v>
                </c:pt>
                <c:pt idx="2">
                  <c:v>33</c:v>
                </c:pt>
                <c:pt idx="3" formatCode="0%">
                  <c:v>0.74</c:v>
                </c:pt>
                <c:pt idx="4">
                  <c:v>130</c:v>
                </c:pt>
                <c:pt idx="5" formatCode="0%">
                  <c:v>1</c:v>
                </c:pt>
                <c:pt idx="6">
                  <c:v>17</c:v>
                </c:pt>
                <c:pt idx="7" formatCode="0.00%">
                  <c:v>0.10314285714285713</c:v>
                </c:pt>
                <c:pt idx="8" formatCode="0.00%">
                  <c:v>0.84371428571428564</c:v>
                </c:pt>
              </c:numCache>
            </c:numRef>
          </c:val>
          <c:smooth val="0"/>
          <c:extLst>
            <c:ext xmlns:c16="http://schemas.microsoft.com/office/drawing/2014/chart" uri="{C3380CC4-5D6E-409C-BE32-E72D297353CC}">
              <c16:uniqueId val="{00000007-443F-4BBA-9D70-6FC335E12887}"/>
            </c:ext>
          </c:extLst>
        </c:ser>
        <c:dLbls>
          <c:showLegendKey val="0"/>
          <c:showVal val="0"/>
          <c:showCatName val="0"/>
          <c:showSerName val="0"/>
          <c:showPercent val="0"/>
          <c:showBubbleSize val="0"/>
        </c:dLbls>
        <c:marker val="1"/>
        <c:smooth val="0"/>
        <c:axId val="1366317472"/>
        <c:axId val="1366318912"/>
      </c:lineChart>
      <c:catAx>
        <c:axId val="1366317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366318912"/>
        <c:crosses val="autoZero"/>
        <c:auto val="1"/>
        <c:lblAlgn val="ctr"/>
        <c:lblOffset val="100"/>
        <c:noMultiLvlLbl val="0"/>
      </c:catAx>
      <c:valAx>
        <c:axId val="13663189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3663174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lgn="ctr">
            <a:defRPr lang="en-US" sz="12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52</xdr:row>
      <xdr:rowOff>0</xdr:rowOff>
    </xdr:from>
    <xdr:to>
      <xdr:col>7</xdr:col>
      <xdr:colOff>666137</xdr:colOff>
      <xdr:row>72</xdr:row>
      <xdr:rowOff>6840</xdr:rowOff>
    </xdr:to>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xdr:colOff>
      <xdr:row>9</xdr:row>
      <xdr:rowOff>56589</xdr:rowOff>
    </xdr:from>
    <xdr:to>
      <xdr:col>8</xdr:col>
      <xdr:colOff>37758</xdr:colOff>
      <xdr:row>25</xdr:row>
      <xdr:rowOff>119637</xdr:rowOff>
    </xdr:to>
    <xdr:graphicFrame macro="">
      <xdr:nvGraphicFramePr>
        <xdr:cNvPr id="11" name="Chart 10">
          <a:extLst>
            <a:ext uri="{FF2B5EF4-FFF2-40B4-BE49-F238E27FC236}">
              <a16:creationId xmlns:a16="http://schemas.microsoft.com/office/drawing/2014/main" id="{72A7D698-A659-93F4-E8BF-1166CC5DBBA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0</xdr:colOff>
      <xdr:row>9</xdr:row>
      <xdr:rowOff>46013</xdr:rowOff>
    </xdr:from>
    <xdr:to>
      <xdr:col>16</xdr:col>
      <xdr:colOff>110434</xdr:colOff>
      <xdr:row>25</xdr:row>
      <xdr:rowOff>128840</xdr:rowOff>
    </xdr:to>
    <xdr:graphicFrame macro="">
      <xdr:nvGraphicFramePr>
        <xdr:cNvPr id="14" name="Chart 13">
          <a:extLst>
            <a:ext uri="{FF2B5EF4-FFF2-40B4-BE49-F238E27FC236}">
              <a16:creationId xmlns:a16="http://schemas.microsoft.com/office/drawing/2014/main" id="{AAE34D9E-3457-E264-14EB-F38CD5BFDE6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13730</xdr:colOff>
      <xdr:row>34</xdr:row>
      <xdr:rowOff>8581</xdr:rowOff>
    </xdr:from>
    <xdr:to>
      <xdr:col>14</xdr:col>
      <xdr:colOff>381000</xdr:colOff>
      <xdr:row>50</xdr:row>
      <xdr:rowOff>111554</xdr:rowOff>
    </xdr:to>
    <xdr:graphicFrame macro="">
      <xdr:nvGraphicFramePr>
        <xdr:cNvPr id="17" name="Chart 16">
          <a:extLst>
            <a:ext uri="{FF2B5EF4-FFF2-40B4-BE49-F238E27FC236}">
              <a16:creationId xmlns:a16="http://schemas.microsoft.com/office/drawing/2014/main" id="{6B45BDAC-5BDD-CA93-6C26-B4F0480CB8F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22</xdr:col>
      <xdr:colOff>65217</xdr:colOff>
      <xdr:row>28</xdr:row>
      <xdr:rowOff>156449</xdr:rowOff>
    </xdr:from>
    <xdr:to>
      <xdr:col>55</xdr:col>
      <xdr:colOff>533769</xdr:colOff>
      <xdr:row>50</xdr:row>
      <xdr:rowOff>64421</xdr:rowOff>
    </xdr:to>
    <xdr:graphicFrame macro="">
      <xdr:nvGraphicFramePr>
        <xdr:cNvPr id="18" name="Chart 17">
          <a:extLst>
            <a:ext uri="{FF2B5EF4-FFF2-40B4-BE49-F238E27FC236}">
              <a16:creationId xmlns:a16="http://schemas.microsoft.com/office/drawing/2014/main" id="{19483ECB-A2CF-6DF6-44A8-FD2A83C4C0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317500</xdr:colOff>
      <xdr:row>52</xdr:row>
      <xdr:rowOff>101600</xdr:rowOff>
    </xdr:from>
    <xdr:to>
      <xdr:col>15</xdr:col>
      <xdr:colOff>292100</xdr:colOff>
      <xdr:row>72</xdr:row>
      <xdr:rowOff>76200</xdr:rowOff>
    </xdr:to>
    <xdr:graphicFrame macro="">
      <xdr:nvGraphicFramePr>
        <xdr:cNvPr id="19" name="Chart 18">
          <a:extLst>
            <a:ext uri="{FF2B5EF4-FFF2-40B4-BE49-F238E27FC236}">
              <a16:creationId xmlns:a16="http://schemas.microsoft.com/office/drawing/2014/main" id="{D3D9C624-7C9C-331E-055E-223ED661F7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911087</xdr:colOff>
      <xdr:row>78</xdr:row>
      <xdr:rowOff>80618</xdr:rowOff>
    </xdr:from>
    <xdr:to>
      <xdr:col>13</xdr:col>
      <xdr:colOff>695003</xdr:colOff>
      <xdr:row>92</xdr:row>
      <xdr:rowOff>156450</xdr:rowOff>
    </xdr:to>
    <xdr:graphicFrame macro="">
      <xdr:nvGraphicFramePr>
        <xdr:cNvPr id="20" name="Chart 19">
          <a:extLst>
            <a:ext uri="{FF2B5EF4-FFF2-40B4-BE49-F238E27FC236}">
              <a16:creationId xmlns:a16="http://schemas.microsoft.com/office/drawing/2014/main" id="{059820FA-90CB-197A-5B0B-1FBC9645038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254000</xdr:colOff>
      <xdr:row>109</xdr:row>
      <xdr:rowOff>51344</xdr:rowOff>
    </xdr:from>
    <xdr:to>
      <xdr:col>10</xdr:col>
      <xdr:colOff>656166</xdr:colOff>
      <xdr:row>127</xdr:row>
      <xdr:rowOff>174854</xdr:rowOff>
    </xdr:to>
    <xdr:graphicFrame macro="">
      <xdr:nvGraphicFramePr>
        <xdr:cNvPr id="21" name="Chart 20">
          <a:extLst>
            <a:ext uri="{FF2B5EF4-FFF2-40B4-BE49-F238E27FC236}">
              <a16:creationId xmlns:a16="http://schemas.microsoft.com/office/drawing/2014/main" id="{80A89AAC-CDEB-F056-C834-D080309C20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majorFont>
      <a:minorFont>
        <a:latin typeface="Calibri"/>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897B"/>
  </sheetPr>
  <dimension ref="A1:AJ134"/>
  <sheetViews>
    <sheetView tabSelected="1" topLeftCell="A3" zoomScale="90" zoomScaleNormal="90" workbookViewId="0">
      <selection activeCell="E11" sqref="E11"/>
    </sheetView>
  </sheetViews>
  <sheetFormatPr defaultColWidth="8.81640625" defaultRowHeight="14.5"/>
  <cols>
    <col min="1" max="1" width="22" customWidth="1"/>
    <col min="2" max="3" width="8" customWidth="1"/>
    <col min="4" max="4" width="22" customWidth="1"/>
    <col min="5" max="5" width="7" style="15" customWidth="1"/>
    <col min="6" max="6" width="7" style="16" customWidth="1"/>
    <col min="7" max="7" width="12" style="16" customWidth="1"/>
    <col min="8" max="8" width="12" style="17" customWidth="1"/>
    <col min="9" max="10" width="8" customWidth="1"/>
    <col min="11" max="12" width="10" customWidth="1"/>
    <col min="13" max="13" width="12.54296875" customWidth="1"/>
    <col min="14" max="15" width="12" customWidth="1"/>
    <col min="16" max="17" width="10" customWidth="1"/>
    <col min="18" max="19" width="15" customWidth="1"/>
    <col min="20" max="20" width="10" customWidth="1"/>
    <col min="21" max="21" width="15" customWidth="1"/>
    <col min="22" max="22" width="31.26953125" customWidth="1"/>
  </cols>
  <sheetData>
    <row r="1" spans="1:23" s="19" customFormat="1" ht="18" customHeight="1">
      <c r="A1" s="18"/>
      <c r="E1" s="20"/>
      <c r="F1" s="21"/>
      <c r="G1" s="21"/>
      <c r="H1" s="22"/>
    </row>
    <row r="2" spans="1:23" s="24" customFormat="1" ht="40.5" customHeight="1">
      <c r="A2" s="23"/>
      <c r="E2" s="25"/>
      <c r="F2" s="26"/>
      <c r="G2" s="26"/>
      <c r="H2" s="27"/>
    </row>
    <row r="3" spans="1:23" s="24" customFormat="1" ht="30" customHeight="1">
      <c r="A3" s="80" t="s">
        <v>1</v>
      </c>
      <c r="B3" s="80"/>
      <c r="C3" s="80"/>
      <c r="D3" s="28"/>
      <c r="E3" s="28"/>
      <c r="F3" s="28"/>
      <c r="G3" s="28"/>
      <c r="H3" s="28"/>
      <c r="I3" s="28"/>
      <c r="J3" s="28"/>
      <c r="K3" s="28"/>
      <c r="L3" s="28"/>
      <c r="M3" s="28"/>
      <c r="N3" s="28"/>
      <c r="O3" s="28"/>
      <c r="P3" s="28"/>
      <c r="Q3" s="28"/>
      <c r="R3" s="28"/>
      <c r="S3" s="28"/>
      <c r="T3" s="28"/>
      <c r="U3" s="28"/>
    </row>
    <row r="4" spans="1:23" ht="54" customHeight="1">
      <c r="A4" s="29" t="s">
        <v>2</v>
      </c>
      <c r="B4" s="30" t="s">
        <v>3</v>
      </c>
      <c r="C4" s="30" t="s">
        <v>4</v>
      </c>
      <c r="D4" s="29" t="s">
        <v>247</v>
      </c>
      <c r="E4" s="31" t="s">
        <v>5</v>
      </c>
      <c r="F4" s="31" t="s">
        <v>6</v>
      </c>
      <c r="G4" s="30" t="s">
        <v>7</v>
      </c>
      <c r="H4" s="30" t="s">
        <v>8</v>
      </c>
      <c r="I4" s="32" t="s">
        <v>9</v>
      </c>
      <c r="J4" s="32" t="s">
        <v>10</v>
      </c>
      <c r="K4" s="33" t="s">
        <v>11</v>
      </c>
      <c r="L4" s="33" t="s">
        <v>12</v>
      </c>
      <c r="M4" s="33" t="s">
        <v>13</v>
      </c>
      <c r="N4" s="33" t="s">
        <v>14</v>
      </c>
      <c r="O4" s="33" t="s">
        <v>15</v>
      </c>
      <c r="P4" s="33" t="s">
        <v>16</v>
      </c>
      <c r="Q4" s="34" t="s">
        <v>17</v>
      </c>
      <c r="R4" s="30" t="s">
        <v>18</v>
      </c>
      <c r="S4" s="30" t="s">
        <v>19</v>
      </c>
      <c r="T4" s="35" t="s">
        <v>20</v>
      </c>
      <c r="U4" s="35" t="s">
        <v>21</v>
      </c>
      <c r="V4" s="36"/>
      <c r="W4" s="36"/>
    </row>
    <row r="5" spans="1:23" ht="15.75" customHeight="1">
      <c r="A5" s="37" t="s">
        <v>22</v>
      </c>
      <c r="B5" s="37">
        <v>1</v>
      </c>
      <c r="C5" s="37">
        <v>1</v>
      </c>
      <c r="D5" s="37" t="s">
        <v>23</v>
      </c>
      <c r="E5" s="37" t="s">
        <v>24</v>
      </c>
      <c r="F5" s="37">
        <v>27</v>
      </c>
      <c r="G5" s="37" t="s">
        <v>25</v>
      </c>
      <c r="H5" s="37" t="s">
        <v>26</v>
      </c>
      <c r="I5" s="37">
        <v>2</v>
      </c>
      <c r="J5" s="37">
        <v>2</v>
      </c>
      <c r="K5" s="37">
        <v>20</v>
      </c>
      <c r="L5" s="37">
        <v>28</v>
      </c>
      <c r="M5" s="37">
        <v>0</v>
      </c>
      <c r="N5" s="37">
        <f t="shared" ref="N5:N21" si="0">(K5+L5+M5)</f>
        <v>48</v>
      </c>
      <c r="O5" s="37">
        <v>48</v>
      </c>
      <c r="P5" s="38">
        <f t="shared" ref="P5:P34" si="1">N5/O5</f>
        <v>1</v>
      </c>
      <c r="Q5" s="37">
        <v>1</v>
      </c>
      <c r="R5" s="37" t="s">
        <v>0</v>
      </c>
      <c r="S5" s="37" t="s">
        <v>0</v>
      </c>
      <c r="T5" s="37"/>
      <c r="U5" s="37"/>
      <c r="V5" s="36"/>
      <c r="W5" s="36"/>
    </row>
    <row r="6" spans="1:23" ht="15.75" customHeight="1">
      <c r="A6" s="39" t="s">
        <v>22</v>
      </c>
      <c r="B6" s="39">
        <v>1</v>
      </c>
      <c r="C6" s="39">
        <v>1</v>
      </c>
      <c r="D6" s="39" t="s">
        <v>27</v>
      </c>
      <c r="E6" s="39" t="s">
        <v>24</v>
      </c>
      <c r="F6" s="39">
        <v>23</v>
      </c>
      <c r="G6" s="39" t="s">
        <v>28</v>
      </c>
      <c r="H6" s="39" t="s">
        <v>29</v>
      </c>
      <c r="I6" s="39">
        <v>0</v>
      </c>
      <c r="J6" s="39">
        <v>3</v>
      </c>
      <c r="K6" s="39">
        <v>20</v>
      </c>
      <c r="L6" s="39">
        <v>24</v>
      </c>
      <c r="M6" s="39">
        <v>0</v>
      </c>
      <c r="N6" s="39">
        <f t="shared" si="0"/>
        <v>44</v>
      </c>
      <c r="O6" s="39">
        <v>48</v>
      </c>
      <c r="P6" s="40">
        <f t="shared" si="1"/>
        <v>0.91666666666666663</v>
      </c>
      <c r="Q6" s="39">
        <v>1</v>
      </c>
      <c r="R6" s="39" t="s">
        <v>0</v>
      </c>
      <c r="S6" s="39" t="s">
        <v>0</v>
      </c>
      <c r="T6" s="39"/>
      <c r="U6" s="39"/>
      <c r="V6" s="36"/>
      <c r="W6" s="36"/>
    </row>
    <row r="7" spans="1:23" ht="15.75" customHeight="1">
      <c r="A7" s="37" t="s">
        <v>22</v>
      </c>
      <c r="B7" s="37">
        <v>1</v>
      </c>
      <c r="C7" s="37">
        <v>1</v>
      </c>
      <c r="D7" s="37" t="s">
        <v>30</v>
      </c>
      <c r="E7" s="37" t="s">
        <v>24</v>
      </c>
      <c r="F7" s="37">
        <v>24</v>
      </c>
      <c r="G7" s="37" t="s">
        <v>31</v>
      </c>
      <c r="H7" s="37" t="s">
        <v>29</v>
      </c>
      <c r="I7" s="37">
        <v>0</v>
      </c>
      <c r="J7" s="37">
        <v>3</v>
      </c>
      <c r="K7" s="37">
        <v>20</v>
      </c>
      <c r="L7" s="37">
        <v>22</v>
      </c>
      <c r="M7" s="37">
        <v>0</v>
      </c>
      <c r="N7" s="37">
        <f t="shared" si="0"/>
        <v>42</v>
      </c>
      <c r="O7" s="37">
        <v>48</v>
      </c>
      <c r="P7" s="38">
        <f t="shared" si="1"/>
        <v>0.875</v>
      </c>
      <c r="Q7" s="37">
        <v>1</v>
      </c>
      <c r="R7" s="37" t="s">
        <v>0</v>
      </c>
      <c r="S7" s="37" t="s">
        <v>0</v>
      </c>
      <c r="T7" s="37"/>
      <c r="U7" s="37"/>
      <c r="V7" s="36"/>
      <c r="W7" s="36"/>
    </row>
    <row r="8" spans="1:23" ht="15.75" customHeight="1">
      <c r="A8" s="39" t="s">
        <v>22</v>
      </c>
      <c r="B8" s="39">
        <v>1</v>
      </c>
      <c r="C8" s="39">
        <v>1</v>
      </c>
      <c r="D8" s="39" t="s">
        <v>32</v>
      </c>
      <c r="E8" s="39" t="s">
        <v>24</v>
      </c>
      <c r="F8" s="39">
        <v>25</v>
      </c>
      <c r="G8" s="39" t="s">
        <v>28</v>
      </c>
      <c r="H8" s="39" t="s">
        <v>29</v>
      </c>
      <c r="I8" s="39">
        <v>2</v>
      </c>
      <c r="J8" s="39">
        <v>2</v>
      </c>
      <c r="K8" s="39">
        <v>15</v>
      </c>
      <c r="L8" s="39">
        <v>20</v>
      </c>
      <c r="M8" s="39">
        <v>0</v>
      </c>
      <c r="N8" s="39">
        <f t="shared" si="0"/>
        <v>35</v>
      </c>
      <c r="O8" s="39">
        <v>48</v>
      </c>
      <c r="P8" s="40">
        <f t="shared" si="1"/>
        <v>0.72916666666666663</v>
      </c>
      <c r="Q8" s="39">
        <v>1</v>
      </c>
      <c r="R8" s="39" t="s">
        <v>0</v>
      </c>
      <c r="S8" s="39" t="s">
        <v>0</v>
      </c>
      <c r="T8" s="39"/>
      <c r="U8" s="39"/>
      <c r="V8" s="36"/>
      <c r="W8" s="36"/>
    </row>
    <row r="9" spans="1:23" ht="15.75" customHeight="1">
      <c r="A9" s="37" t="s">
        <v>22</v>
      </c>
      <c r="B9" s="37">
        <v>1</v>
      </c>
      <c r="C9" s="37">
        <v>1</v>
      </c>
      <c r="D9" s="37" t="s">
        <v>33</v>
      </c>
      <c r="E9" s="37" t="s">
        <v>34</v>
      </c>
      <c r="F9" s="37">
        <v>20</v>
      </c>
      <c r="G9" s="37" t="s">
        <v>28</v>
      </c>
      <c r="H9" s="37" t="s">
        <v>29</v>
      </c>
      <c r="I9" s="37">
        <v>1</v>
      </c>
      <c r="J9" s="37">
        <v>3</v>
      </c>
      <c r="K9" s="37">
        <v>20</v>
      </c>
      <c r="L9" s="37">
        <v>28</v>
      </c>
      <c r="M9" s="37">
        <v>0</v>
      </c>
      <c r="N9" s="37">
        <f t="shared" si="0"/>
        <v>48</v>
      </c>
      <c r="O9" s="37">
        <v>48</v>
      </c>
      <c r="P9" s="38">
        <f t="shared" si="1"/>
        <v>1</v>
      </c>
      <c r="Q9" s="37">
        <v>1</v>
      </c>
      <c r="R9" s="37" t="s">
        <v>0</v>
      </c>
      <c r="S9" s="37" t="s">
        <v>0</v>
      </c>
      <c r="T9" s="37"/>
      <c r="U9" s="37"/>
      <c r="V9" s="36"/>
      <c r="W9" s="36"/>
    </row>
    <row r="10" spans="1:23" ht="15.75" customHeight="1">
      <c r="A10" s="39" t="s">
        <v>22</v>
      </c>
      <c r="B10" s="39">
        <v>1</v>
      </c>
      <c r="C10" s="39">
        <v>1</v>
      </c>
      <c r="D10" s="39" t="s">
        <v>35</v>
      </c>
      <c r="E10" s="39" t="s">
        <v>34</v>
      </c>
      <c r="F10" s="39">
        <v>24</v>
      </c>
      <c r="G10" s="39" t="s">
        <v>28</v>
      </c>
      <c r="H10" s="39" t="s">
        <v>36</v>
      </c>
      <c r="I10" s="39">
        <v>0</v>
      </c>
      <c r="J10" s="39">
        <v>3</v>
      </c>
      <c r="K10" s="39">
        <v>20</v>
      </c>
      <c r="L10" s="39">
        <v>28</v>
      </c>
      <c r="M10" s="39">
        <v>0</v>
      </c>
      <c r="N10" s="39">
        <f t="shared" si="0"/>
        <v>48</v>
      </c>
      <c r="O10" s="39">
        <v>48</v>
      </c>
      <c r="P10" s="40">
        <f t="shared" si="1"/>
        <v>1</v>
      </c>
      <c r="Q10" s="39">
        <v>1</v>
      </c>
      <c r="R10" s="39" t="s">
        <v>0</v>
      </c>
      <c r="S10" s="39" t="s">
        <v>0</v>
      </c>
      <c r="T10" s="39"/>
      <c r="U10" s="39"/>
      <c r="V10" s="36"/>
      <c r="W10" s="36"/>
    </row>
    <row r="11" spans="1:23" ht="15.75" customHeight="1">
      <c r="A11" s="37" t="s">
        <v>22</v>
      </c>
      <c r="B11" s="37">
        <v>1</v>
      </c>
      <c r="C11" s="37">
        <v>1</v>
      </c>
      <c r="D11" s="37" t="s">
        <v>37</v>
      </c>
      <c r="E11" s="37" t="s">
        <v>24</v>
      </c>
      <c r="F11" s="37">
        <v>30</v>
      </c>
      <c r="G11" s="37" t="s">
        <v>38</v>
      </c>
      <c r="H11" s="37" t="s">
        <v>36</v>
      </c>
      <c r="I11" s="37">
        <v>0</v>
      </c>
      <c r="J11" s="37">
        <v>3</v>
      </c>
      <c r="K11" s="37">
        <v>20</v>
      </c>
      <c r="L11" s="37">
        <v>28</v>
      </c>
      <c r="M11" s="37">
        <v>0</v>
      </c>
      <c r="N11" s="37">
        <f t="shared" si="0"/>
        <v>48</v>
      </c>
      <c r="O11" s="37">
        <v>48</v>
      </c>
      <c r="P11" s="38">
        <f t="shared" si="1"/>
        <v>1</v>
      </c>
      <c r="Q11" s="37">
        <v>1</v>
      </c>
      <c r="R11" s="37" t="s">
        <v>0</v>
      </c>
      <c r="S11" s="37" t="s">
        <v>0</v>
      </c>
      <c r="T11" s="37"/>
      <c r="U11" s="37"/>
      <c r="V11" s="36"/>
      <c r="W11" s="36"/>
    </row>
    <row r="12" spans="1:23" ht="15.75" customHeight="1">
      <c r="A12" s="39" t="s">
        <v>22</v>
      </c>
      <c r="B12" s="39">
        <v>1</v>
      </c>
      <c r="C12" s="39">
        <v>1</v>
      </c>
      <c r="D12" s="39" t="s">
        <v>39</v>
      </c>
      <c r="E12" s="39" t="s">
        <v>34</v>
      </c>
      <c r="F12" s="39">
        <v>30</v>
      </c>
      <c r="G12" s="39" t="s">
        <v>28</v>
      </c>
      <c r="H12" s="39" t="s">
        <v>29</v>
      </c>
      <c r="I12" s="39">
        <v>0</v>
      </c>
      <c r="J12" s="39">
        <v>3</v>
      </c>
      <c r="K12" s="39">
        <v>20</v>
      </c>
      <c r="L12" s="39">
        <v>26</v>
      </c>
      <c r="M12" s="39">
        <v>0</v>
      </c>
      <c r="N12" s="39">
        <f t="shared" si="0"/>
        <v>46</v>
      </c>
      <c r="O12" s="39">
        <v>48</v>
      </c>
      <c r="P12" s="40">
        <f t="shared" si="1"/>
        <v>0.95833333333333337</v>
      </c>
      <c r="Q12" s="39">
        <v>1</v>
      </c>
      <c r="R12" s="39" t="s">
        <v>0</v>
      </c>
      <c r="S12" s="39" t="s">
        <v>0</v>
      </c>
      <c r="T12" s="39"/>
      <c r="U12" s="39"/>
      <c r="V12" s="36"/>
      <c r="W12" s="36"/>
    </row>
    <row r="13" spans="1:23" ht="15.75" customHeight="1">
      <c r="A13" s="37" t="s">
        <v>22</v>
      </c>
      <c r="B13" s="37">
        <v>1</v>
      </c>
      <c r="C13" s="37">
        <v>1</v>
      </c>
      <c r="D13" s="37" t="s">
        <v>40</v>
      </c>
      <c r="E13" s="37" t="s">
        <v>24</v>
      </c>
      <c r="F13" s="37">
        <v>21</v>
      </c>
      <c r="G13" s="37" t="s">
        <v>28</v>
      </c>
      <c r="H13" s="37" t="s">
        <v>26</v>
      </c>
      <c r="I13" s="37">
        <v>2</v>
      </c>
      <c r="J13" s="37">
        <v>2</v>
      </c>
      <c r="K13" s="37">
        <v>8</v>
      </c>
      <c r="L13" s="37">
        <v>28</v>
      </c>
      <c r="M13" s="37">
        <v>0</v>
      </c>
      <c r="N13" s="37">
        <f t="shared" si="0"/>
        <v>36</v>
      </c>
      <c r="O13" s="37">
        <v>48</v>
      </c>
      <c r="P13" s="38">
        <f t="shared" si="1"/>
        <v>0.75</v>
      </c>
      <c r="Q13" s="37">
        <v>1</v>
      </c>
      <c r="R13" s="37" t="s">
        <v>0</v>
      </c>
      <c r="S13" s="37" t="s">
        <v>0</v>
      </c>
      <c r="T13" s="37"/>
      <c r="U13" s="37"/>
      <c r="V13" s="36"/>
      <c r="W13" s="36"/>
    </row>
    <row r="14" spans="1:23" ht="15.75" customHeight="1">
      <c r="A14" s="39" t="s">
        <v>22</v>
      </c>
      <c r="B14" s="39">
        <v>1</v>
      </c>
      <c r="C14" s="39">
        <v>1</v>
      </c>
      <c r="D14" s="39" t="s">
        <v>41</v>
      </c>
      <c r="E14" s="39" t="s">
        <v>34</v>
      </c>
      <c r="F14" s="39">
        <v>17</v>
      </c>
      <c r="G14" s="39" t="s">
        <v>25</v>
      </c>
      <c r="H14" s="39" t="s">
        <v>26</v>
      </c>
      <c r="I14" s="39">
        <v>2</v>
      </c>
      <c r="J14" s="39">
        <v>2</v>
      </c>
      <c r="K14" s="39">
        <v>8</v>
      </c>
      <c r="L14" s="39">
        <v>28</v>
      </c>
      <c r="M14" s="39">
        <v>0</v>
      </c>
      <c r="N14" s="39">
        <f t="shared" si="0"/>
        <v>36</v>
      </c>
      <c r="O14" s="39">
        <v>48</v>
      </c>
      <c r="P14" s="40">
        <f t="shared" si="1"/>
        <v>0.75</v>
      </c>
      <c r="Q14" s="39">
        <v>1</v>
      </c>
      <c r="R14" s="39"/>
      <c r="S14" s="39"/>
      <c r="T14" s="39"/>
      <c r="U14" s="39"/>
      <c r="V14" s="41"/>
      <c r="W14" s="41"/>
    </row>
    <row r="15" spans="1:23" ht="15.75" customHeight="1">
      <c r="A15" s="37" t="s">
        <v>22</v>
      </c>
      <c r="B15" s="37">
        <v>1</v>
      </c>
      <c r="C15" s="37">
        <v>1</v>
      </c>
      <c r="D15" s="37" t="s">
        <v>42</v>
      </c>
      <c r="E15" s="37" t="s">
        <v>24</v>
      </c>
      <c r="F15" s="37">
        <v>26</v>
      </c>
      <c r="G15" s="37" t="s">
        <v>25</v>
      </c>
      <c r="H15" s="37" t="s">
        <v>26</v>
      </c>
      <c r="I15" s="37">
        <v>1</v>
      </c>
      <c r="J15" s="37">
        <v>3</v>
      </c>
      <c r="K15" s="37">
        <v>8</v>
      </c>
      <c r="L15" s="37">
        <v>28</v>
      </c>
      <c r="M15" s="37">
        <v>0</v>
      </c>
      <c r="N15" s="37">
        <f t="shared" si="0"/>
        <v>36</v>
      </c>
      <c r="O15" s="37">
        <v>48</v>
      </c>
      <c r="P15" s="38">
        <f t="shared" si="1"/>
        <v>0.75</v>
      </c>
      <c r="Q15" s="37">
        <v>1</v>
      </c>
      <c r="R15" s="37"/>
      <c r="S15" s="37"/>
      <c r="T15" s="37"/>
      <c r="U15" s="37"/>
      <c r="V15" s="41"/>
      <c r="W15" s="41"/>
    </row>
    <row r="16" spans="1:23" ht="15.75" customHeight="1">
      <c r="A16" s="39" t="s">
        <v>22</v>
      </c>
      <c r="B16" s="39">
        <v>1</v>
      </c>
      <c r="C16" s="39">
        <v>1</v>
      </c>
      <c r="D16" s="39" t="s">
        <v>43</v>
      </c>
      <c r="E16" s="39" t="s">
        <v>24</v>
      </c>
      <c r="F16" s="39">
        <v>33</v>
      </c>
      <c r="G16" s="39" t="s">
        <v>25</v>
      </c>
      <c r="H16" s="39" t="s">
        <v>26</v>
      </c>
      <c r="I16" s="39">
        <v>2</v>
      </c>
      <c r="J16" s="39">
        <v>2</v>
      </c>
      <c r="K16" s="39">
        <v>8</v>
      </c>
      <c r="L16" s="39">
        <v>28</v>
      </c>
      <c r="M16" s="39">
        <v>0</v>
      </c>
      <c r="N16" s="39">
        <f t="shared" si="0"/>
        <v>36</v>
      </c>
      <c r="O16" s="39">
        <v>48</v>
      </c>
      <c r="P16" s="40">
        <f t="shared" si="1"/>
        <v>0.75</v>
      </c>
      <c r="Q16" s="39">
        <v>1</v>
      </c>
      <c r="R16" s="39"/>
      <c r="S16" s="39"/>
      <c r="T16" s="39"/>
      <c r="U16" s="39"/>
      <c r="V16" s="42"/>
      <c r="W16" s="42"/>
    </row>
    <row r="17" spans="1:23" ht="15.75" customHeight="1">
      <c r="A17" s="37" t="s">
        <v>44</v>
      </c>
      <c r="B17" s="37">
        <v>1</v>
      </c>
      <c r="C17" s="37">
        <v>1</v>
      </c>
      <c r="D17" s="37" t="s">
        <v>45</v>
      </c>
      <c r="E17" s="37" t="s">
        <v>34</v>
      </c>
      <c r="F17" s="37">
        <v>32</v>
      </c>
      <c r="G17" s="37" t="s">
        <v>46</v>
      </c>
      <c r="H17" s="37" t="s">
        <v>26</v>
      </c>
      <c r="I17" s="37">
        <v>1</v>
      </c>
      <c r="J17" s="37">
        <v>2</v>
      </c>
      <c r="K17" s="37">
        <v>20</v>
      </c>
      <c r="L17" s="37">
        <v>28</v>
      </c>
      <c r="M17" s="37">
        <v>0</v>
      </c>
      <c r="N17" s="37">
        <f t="shared" si="0"/>
        <v>48</v>
      </c>
      <c r="O17" s="37">
        <v>48</v>
      </c>
      <c r="P17" s="38">
        <f t="shared" si="1"/>
        <v>1</v>
      </c>
      <c r="Q17" s="37">
        <v>1</v>
      </c>
      <c r="R17" s="37" t="s">
        <v>0</v>
      </c>
      <c r="S17" s="37" t="s">
        <v>0</v>
      </c>
      <c r="T17" s="37"/>
      <c r="U17" s="37"/>
      <c r="V17" s="36"/>
      <c r="W17" s="36"/>
    </row>
    <row r="18" spans="1:23" ht="15.75" customHeight="1">
      <c r="A18" s="39" t="s">
        <v>44</v>
      </c>
      <c r="B18" s="39">
        <v>1</v>
      </c>
      <c r="C18" s="39">
        <v>1</v>
      </c>
      <c r="D18" s="39" t="s">
        <v>47</v>
      </c>
      <c r="E18" s="39" t="s">
        <v>34</v>
      </c>
      <c r="F18" s="39">
        <v>35</v>
      </c>
      <c r="G18" s="39" t="s">
        <v>46</v>
      </c>
      <c r="H18" s="39" t="s">
        <v>26</v>
      </c>
      <c r="I18" s="39">
        <v>1</v>
      </c>
      <c r="J18" s="39">
        <v>3</v>
      </c>
      <c r="K18" s="39">
        <v>15</v>
      </c>
      <c r="L18" s="39">
        <v>25</v>
      </c>
      <c r="M18" s="39">
        <v>0</v>
      </c>
      <c r="N18" s="39">
        <f t="shared" si="0"/>
        <v>40</v>
      </c>
      <c r="O18" s="39">
        <v>48</v>
      </c>
      <c r="P18" s="40">
        <f t="shared" si="1"/>
        <v>0.83333333333333337</v>
      </c>
      <c r="Q18" s="39">
        <v>1</v>
      </c>
      <c r="R18" s="39" t="s">
        <v>0</v>
      </c>
      <c r="S18" s="39" t="s">
        <v>0</v>
      </c>
      <c r="T18" s="39"/>
      <c r="U18" s="39"/>
      <c r="V18" s="36"/>
      <c r="W18" s="36"/>
    </row>
    <row r="19" spans="1:23" ht="15.75" customHeight="1">
      <c r="A19" s="37" t="s">
        <v>44</v>
      </c>
      <c r="B19" s="37">
        <v>1</v>
      </c>
      <c r="C19" s="37">
        <v>1</v>
      </c>
      <c r="D19" s="37" t="s">
        <v>48</v>
      </c>
      <c r="E19" s="37" t="s">
        <v>24</v>
      </c>
      <c r="F19" s="37">
        <v>25</v>
      </c>
      <c r="G19" s="37" t="s">
        <v>28</v>
      </c>
      <c r="H19" s="37" t="s">
        <v>29</v>
      </c>
      <c r="I19" s="37">
        <v>1</v>
      </c>
      <c r="J19" s="37">
        <v>2</v>
      </c>
      <c r="K19" s="37">
        <v>20</v>
      </c>
      <c r="L19" s="37">
        <v>28</v>
      </c>
      <c r="M19" s="37">
        <v>0</v>
      </c>
      <c r="N19" s="37">
        <f t="shared" si="0"/>
        <v>48</v>
      </c>
      <c r="O19" s="37">
        <v>48</v>
      </c>
      <c r="P19" s="38">
        <f t="shared" si="1"/>
        <v>1</v>
      </c>
      <c r="Q19" s="37">
        <v>1</v>
      </c>
      <c r="R19" s="37" t="s">
        <v>0</v>
      </c>
      <c r="S19" s="37" t="s">
        <v>0</v>
      </c>
      <c r="T19" s="37"/>
      <c r="U19" s="37"/>
      <c r="V19" s="36"/>
      <c r="W19" s="36"/>
    </row>
    <row r="20" spans="1:23" ht="15.75" customHeight="1">
      <c r="A20" s="39" t="s">
        <v>44</v>
      </c>
      <c r="B20" s="39">
        <v>1</v>
      </c>
      <c r="C20" s="39">
        <v>1</v>
      </c>
      <c r="D20" s="39" t="s">
        <v>49</v>
      </c>
      <c r="E20" s="39" t="s">
        <v>24</v>
      </c>
      <c r="F20" s="39">
        <v>35</v>
      </c>
      <c r="G20" s="39" t="s">
        <v>28</v>
      </c>
      <c r="H20" s="39" t="s">
        <v>29</v>
      </c>
      <c r="I20" s="39">
        <v>0</v>
      </c>
      <c r="J20" s="39">
        <v>2</v>
      </c>
      <c r="K20" s="39">
        <v>15</v>
      </c>
      <c r="L20" s="39">
        <v>28</v>
      </c>
      <c r="M20" s="39">
        <v>0</v>
      </c>
      <c r="N20" s="39">
        <f t="shared" si="0"/>
        <v>43</v>
      </c>
      <c r="O20" s="39">
        <v>48</v>
      </c>
      <c r="P20" s="40">
        <f t="shared" si="1"/>
        <v>0.89583333333333337</v>
      </c>
      <c r="Q20" s="39">
        <v>1</v>
      </c>
      <c r="R20" s="39" t="s">
        <v>0</v>
      </c>
      <c r="S20" s="39" t="s">
        <v>0</v>
      </c>
      <c r="T20" s="39"/>
      <c r="U20" s="39"/>
      <c r="V20" s="36"/>
      <c r="W20" s="36"/>
    </row>
    <row r="21" spans="1:23" ht="15.75" customHeight="1">
      <c r="A21" s="37" t="s">
        <v>44</v>
      </c>
      <c r="B21" s="37">
        <v>1</v>
      </c>
      <c r="C21" s="37">
        <v>1</v>
      </c>
      <c r="D21" s="37" t="s">
        <v>50</v>
      </c>
      <c r="E21" s="37" t="s">
        <v>24</v>
      </c>
      <c r="F21" s="37">
        <v>27</v>
      </c>
      <c r="G21" s="37" t="s">
        <v>28</v>
      </c>
      <c r="H21" s="37" t="s">
        <v>29</v>
      </c>
      <c r="I21" s="37">
        <v>0</v>
      </c>
      <c r="J21" s="37">
        <v>2</v>
      </c>
      <c r="K21" s="37">
        <v>20</v>
      </c>
      <c r="L21" s="37">
        <v>28</v>
      </c>
      <c r="M21" s="37">
        <v>0</v>
      </c>
      <c r="N21" s="37">
        <f t="shared" si="0"/>
        <v>48</v>
      </c>
      <c r="O21" s="37">
        <v>48</v>
      </c>
      <c r="P21" s="38">
        <f t="shared" si="1"/>
        <v>1</v>
      </c>
      <c r="Q21" s="37">
        <v>1</v>
      </c>
      <c r="R21" s="37" t="s">
        <v>0</v>
      </c>
      <c r="S21" s="37" t="s">
        <v>0</v>
      </c>
      <c r="T21" s="37"/>
      <c r="U21" s="37"/>
      <c r="V21" s="41"/>
      <c r="W21" s="41"/>
    </row>
    <row r="22" spans="1:23" s="43" customFormat="1" ht="15.75" customHeight="1">
      <c r="A22" s="39" t="s">
        <v>44</v>
      </c>
      <c r="B22" s="39">
        <v>1</v>
      </c>
      <c r="C22" s="39">
        <v>1</v>
      </c>
      <c r="D22" s="39" t="s">
        <v>51</v>
      </c>
      <c r="E22" s="39" t="s">
        <v>24</v>
      </c>
      <c r="F22" s="39">
        <v>27</v>
      </c>
      <c r="G22" s="39" t="s">
        <v>25</v>
      </c>
      <c r="H22" s="39" t="s">
        <v>29</v>
      </c>
      <c r="I22" s="39">
        <v>0</v>
      </c>
      <c r="J22" s="39">
        <v>2</v>
      </c>
      <c r="K22" s="39">
        <v>20</v>
      </c>
      <c r="L22" s="39">
        <v>28</v>
      </c>
      <c r="M22" s="39">
        <v>0</v>
      </c>
      <c r="N22" s="39">
        <f t="shared" ref="N22:N34" si="2">SUM(K22:M22)</f>
        <v>48</v>
      </c>
      <c r="O22" s="39">
        <v>48</v>
      </c>
      <c r="P22" s="40">
        <f t="shared" si="1"/>
        <v>1</v>
      </c>
      <c r="Q22" s="39">
        <v>1</v>
      </c>
      <c r="R22" s="39" t="s">
        <v>0</v>
      </c>
      <c r="S22" s="39" t="s">
        <v>0</v>
      </c>
      <c r="T22" s="39">
        <v>1</v>
      </c>
      <c r="U22" s="39"/>
      <c r="V22" s="44"/>
      <c r="W22" s="41"/>
    </row>
    <row r="23" spans="1:23" s="43" customFormat="1" ht="15.75" customHeight="1">
      <c r="A23" s="37" t="s">
        <v>44</v>
      </c>
      <c r="B23" s="37">
        <v>1</v>
      </c>
      <c r="C23" s="37">
        <v>1</v>
      </c>
      <c r="D23" s="37" t="s">
        <v>52</v>
      </c>
      <c r="E23" s="37" t="s">
        <v>34</v>
      </c>
      <c r="F23" s="37">
        <v>19</v>
      </c>
      <c r="G23" s="37" t="s">
        <v>28</v>
      </c>
      <c r="H23" s="37" t="s">
        <v>36</v>
      </c>
      <c r="I23" s="37">
        <v>0</v>
      </c>
      <c r="J23" s="37">
        <v>2</v>
      </c>
      <c r="K23" s="37">
        <v>20</v>
      </c>
      <c r="L23" s="37">
        <v>28</v>
      </c>
      <c r="M23" s="37">
        <v>0</v>
      </c>
      <c r="N23" s="37">
        <f t="shared" si="2"/>
        <v>48</v>
      </c>
      <c r="O23" s="37">
        <v>48</v>
      </c>
      <c r="P23" s="38">
        <f t="shared" si="1"/>
        <v>1</v>
      </c>
      <c r="Q23" s="37">
        <v>1</v>
      </c>
      <c r="R23" s="37" t="s">
        <v>0</v>
      </c>
      <c r="S23" s="37" t="s">
        <v>0</v>
      </c>
      <c r="T23" s="37">
        <v>1</v>
      </c>
      <c r="U23" s="37"/>
      <c r="V23" s="42"/>
      <c r="W23" s="42"/>
    </row>
    <row r="24" spans="1:23" s="43" customFormat="1" ht="15.75" customHeight="1">
      <c r="A24" s="39" t="s">
        <v>44</v>
      </c>
      <c r="B24" s="39">
        <v>1</v>
      </c>
      <c r="C24" s="39">
        <v>1</v>
      </c>
      <c r="D24" s="39" t="s">
        <v>53</v>
      </c>
      <c r="E24" s="39" t="s">
        <v>24</v>
      </c>
      <c r="F24" s="39">
        <v>19</v>
      </c>
      <c r="G24" s="39" t="s">
        <v>28</v>
      </c>
      <c r="H24" s="39" t="s">
        <v>36</v>
      </c>
      <c r="I24" s="39">
        <v>1</v>
      </c>
      <c r="J24" s="39">
        <v>2</v>
      </c>
      <c r="K24" s="39">
        <v>20</v>
      </c>
      <c r="L24" s="39">
        <v>28</v>
      </c>
      <c r="M24" s="39">
        <v>0</v>
      </c>
      <c r="N24" s="39">
        <f t="shared" si="2"/>
        <v>48</v>
      </c>
      <c r="O24" s="39">
        <v>48</v>
      </c>
      <c r="P24" s="40">
        <f t="shared" si="1"/>
        <v>1</v>
      </c>
      <c r="Q24" s="39">
        <v>1</v>
      </c>
      <c r="R24" s="39" t="s">
        <v>0</v>
      </c>
      <c r="S24" s="39" t="s">
        <v>0</v>
      </c>
      <c r="T24" s="39"/>
      <c r="U24" s="39"/>
      <c r="V24" s="36"/>
      <c r="W24" s="36"/>
    </row>
    <row r="25" spans="1:23" s="43" customFormat="1" ht="15.75" customHeight="1">
      <c r="A25" s="37" t="s">
        <v>44</v>
      </c>
      <c r="B25" s="37">
        <v>1</v>
      </c>
      <c r="C25" s="37">
        <v>1</v>
      </c>
      <c r="D25" s="37" t="s">
        <v>55</v>
      </c>
      <c r="E25" s="37" t="s">
        <v>24</v>
      </c>
      <c r="F25" s="37">
        <v>18</v>
      </c>
      <c r="G25" s="37" t="s">
        <v>28</v>
      </c>
      <c r="H25" s="37" t="s">
        <v>36</v>
      </c>
      <c r="I25" s="37">
        <v>1</v>
      </c>
      <c r="J25" s="37">
        <v>2</v>
      </c>
      <c r="K25" s="37">
        <v>20</v>
      </c>
      <c r="L25" s="37">
        <v>28</v>
      </c>
      <c r="M25" s="37">
        <v>0</v>
      </c>
      <c r="N25" s="37">
        <f t="shared" si="2"/>
        <v>48</v>
      </c>
      <c r="O25" s="37">
        <v>48</v>
      </c>
      <c r="P25" s="38">
        <f t="shared" si="1"/>
        <v>1</v>
      </c>
      <c r="Q25" s="37">
        <v>1</v>
      </c>
      <c r="R25" s="37" t="s">
        <v>0</v>
      </c>
      <c r="S25" s="37" t="s">
        <v>0</v>
      </c>
      <c r="T25" s="37"/>
      <c r="U25" s="37"/>
      <c r="V25" s="36"/>
      <c r="W25" s="36"/>
    </row>
    <row r="26" spans="1:23" s="43" customFormat="1" ht="15.75" customHeight="1">
      <c r="A26" s="39" t="s">
        <v>44</v>
      </c>
      <c r="B26" s="39">
        <v>1</v>
      </c>
      <c r="C26" s="39">
        <v>1</v>
      </c>
      <c r="D26" s="39" t="s">
        <v>56</v>
      </c>
      <c r="E26" s="39" t="s">
        <v>24</v>
      </c>
      <c r="F26" s="39">
        <v>30</v>
      </c>
      <c r="G26" s="39" t="s">
        <v>28</v>
      </c>
      <c r="H26" s="39" t="s">
        <v>36</v>
      </c>
      <c r="I26" s="39">
        <v>1</v>
      </c>
      <c r="J26" s="39">
        <v>1</v>
      </c>
      <c r="K26" s="39">
        <v>20</v>
      </c>
      <c r="L26" s="39">
        <v>28</v>
      </c>
      <c r="M26" s="39">
        <v>0</v>
      </c>
      <c r="N26" s="39">
        <f t="shared" si="2"/>
        <v>48</v>
      </c>
      <c r="O26" s="39">
        <v>48</v>
      </c>
      <c r="P26" s="40">
        <f t="shared" si="1"/>
        <v>1</v>
      </c>
      <c r="Q26" s="39">
        <v>1</v>
      </c>
      <c r="R26" s="39" t="s">
        <v>0</v>
      </c>
      <c r="S26" s="39" t="s">
        <v>0</v>
      </c>
      <c r="T26" s="39"/>
      <c r="U26" s="39"/>
      <c r="V26" s="36"/>
      <c r="W26" s="36"/>
    </row>
    <row r="27" spans="1:23" s="43" customFormat="1" ht="15.75" customHeight="1">
      <c r="A27" s="37" t="s">
        <v>44</v>
      </c>
      <c r="B27" s="37">
        <v>1</v>
      </c>
      <c r="C27" s="37">
        <v>1</v>
      </c>
      <c r="D27" s="37" t="s">
        <v>57</v>
      </c>
      <c r="E27" s="37" t="s">
        <v>24</v>
      </c>
      <c r="F27" s="37">
        <v>20</v>
      </c>
      <c r="G27" s="37" t="s">
        <v>28</v>
      </c>
      <c r="H27" s="37" t="s">
        <v>36</v>
      </c>
      <c r="I27" s="37">
        <v>0</v>
      </c>
      <c r="J27" s="37">
        <v>2</v>
      </c>
      <c r="K27" s="37">
        <v>20</v>
      </c>
      <c r="L27" s="37">
        <v>28</v>
      </c>
      <c r="M27" s="37">
        <v>0</v>
      </c>
      <c r="N27" s="37">
        <f t="shared" si="2"/>
        <v>48</v>
      </c>
      <c r="O27" s="37">
        <v>48</v>
      </c>
      <c r="P27" s="38">
        <f t="shared" si="1"/>
        <v>1</v>
      </c>
      <c r="Q27" s="37">
        <v>1</v>
      </c>
      <c r="R27" s="37" t="s">
        <v>0</v>
      </c>
      <c r="S27" s="37" t="s">
        <v>0</v>
      </c>
      <c r="T27" s="37"/>
      <c r="U27" s="37"/>
      <c r="V27" s="36"/>
      <c r="W27" s="36"/>
    </row>
    <row r="28" spans="1:23" s="43" customFormat="1" ht="15.75" customHeight="1">
      <c r="A28" s="39" t="s">
        <v>44</v>
      </c>
      <c r="B28" s="39">
        <v>1</v>
      </c>
      <c r="C28" s="39">
        <v>1</v>
      </c>
      <c r="D28" s="39" t="s">
        <v>58</v>
      </c>
      <c r="E28" s="39" t="s">
        <v>34</v>
      </c>
      <c r="F28" s="39">
        <v>19</v>
      </c>
      <c r="G28" s="39" t="s">
        <v>28</v>
      </c>
      <c r="H28" s="39" t="s">
        <v>36</v>
      </c>
      <c r="I28" s="39">
        <v>0</v>
      </c>
      <c r="J28" s="39">
        <v>2</v>
      </c>
      <c r="K28" s="39">
        <v>20</v>
      </c>
      <c r="L28" s="39">
        <v>28</v>
      </c>
      <c r="M28" s="39">
        <v>0</v>
      </c>
      <c r="N28" s="39">
        <f t="shared" si="2"/>
        <v>48</v>
      </c>
      <c r="O28" s="39">
        <v>48</v>
      </c>
      <c r="P28" s="40">
        <f t="shared" si="1"/>
        <v>1</v>
      </c>
      <c r="Q28" s="39">
        <v>1</v>
      </c>
      <c r="R28" s="39" t="s">
        <v>0</v>
      </c>
      <c r="S28" s="39" t="s">
        <v>0</v>
      </c>
      <c r="T28" s="39"/>
      <c r="U28" s="39"/>
      <c r="V28" s="36"/>
      <c r="W28" s="36"/>
    </row>
    <row r="29" spans="1:23" s="43" customFormat="1" ht="15.75" customHeight="1">
      <c r="A29" s="37" t="s">
        <v>44</v>
      </c>
      <c r="B29" s="37">
        <v>1</v>
      </c>
      <c r="C29" s="37">
        <v>1</v>
      </c>
      <c r="D29" s="37" t="s">
        <v>59</v>
      </c>
      <c r="E29" s="37" t="s">
        <v>34</v>
      </c>
      <c r="F29" s="37">
        <v>18</v>
      </c>
      <c r="G29" s="37" t="s">
        <v>28</v>
      </c>
      <c r="H29" s="37" t="s">
        <v>36</v>
      </c>
      <c r="I29" s="37">
        <v>0</v>
      </c>
      <c r="J29" s="37">
        <v>2</v>
      </c>
      <c r="K29" s="37">
        <v>20</v>
      </c>
      <c r="L29" s="37">
        <v>28</v>
      </c>
      <c r="M29" s="37">
        <v>0</v>
      </c>
      <c r="N29" s="37">
        <f t="shared" si="2"/>
        <v>48</v>
      </c>
      <c r="O29" s="37">
        <v>48</v>
      </c>
      <c r="P29" s="38">
        <f t="shared" si="1"/>
        <v>1</v>
      </c>
      <c r="Q29" s="37">
        <v>1</v>
      </c>
      <c r="R29" s="37" t="s">
        <v>0</v>
      </c>
      <c r="S29" s="37" t="s">
        <v>0</v>
      </c>
      <c r="T29" s="37"/>
      <c r="U29" s="37"/>
      <c r="V29" s="36"/>
      <c r="W29" s="36"/>
    </row>
    <row r="30" spans="1:23" s="43" customFormat="1" ht="15.75" customHeight="1">
      <c r="A30" s="39" t="s">
        <v>44</v>
      </c>
      <c r="B30" s="39">
        <v>1</v>
      </c>
      <c r="C30" s="39">
        <v>1</v>
      </c>
      <c r="D30" s="39" t="s">
        <v>60</v>
      </c>
      <c r="E30" s="39" t="s">
        <v>24</v>
      </c>
      <c r="F30" s="39">
        <v>17</v>
      </c>
      <c r="G30" s="39" t="s">
        <v>28</v>
      </c>
      <c r="H30" s="39" t="s">
        <v>36</v>
      </c>
      <c r="I30" s="39">
        <v>0</v>
      </c>
      <c r="J30" s="39">
        <v>2</v>
      </c>
      <c r="K30" s="39">
        <v>20</v>
      </c>
      <c r="L30" s="39">
        <v>28</v>
      </c>
      <c r="M30" s="39">
        <v>0</v>
      </c>
      <c r="N30" s="39">
        <f t="shared" si="2"/>
        <v>48</v>
      </c>
      <c r="O30" s="39">
        <v>48</v>
      </c>
      <c r="P30" s="40">
        <f t="shared" si="1"/>
        <v>1</v>
      </c>
      <c r="Q30" s="39">
        <v>1</v>
      </c>
      <c r="R30" s="39" t="s">
        <v>0</v>
      </c>
      <c r="S30" s="39" t="s">
        <v>0</v>
      </c>
      <c r="T30" s="39"/>
      <c r="U30" s="39"/>
      <c r="V30" s="36"/>
      <c r="W30" s="36"/>
    </row>
    <row r="31" spans="1:23" s="43" customFormat="1" ht="15.75" customHeight="1">
      <c r="A31" s="37" t="s">
        <v>44</v>
      </c>
      <c r="B31" s="37">
        <v>1</v>
      </c>
      <c r="C31" s="37">
        <v>1</v>
      </c>
      <c r="D31" s="37" t="s">
        <v>61</v>
      </c>
      <c r="E31" s="37" t="s">
        <v>24</v>
      </c>
      <c r="F31" s="37">
        <v>18</v>
      </c>
      <c r="G31" s="37" t="s">
        <v>25</v>
      </c>
      <c r="H31" s="37" t="s">
        <v>26</v>
      </c>
      <c r="I31" s="37">
        <v>1</v>
      </c>
      <c r="J31" s="37">
        <v>1</v>
      </c>
      <c r="K31" s="37">
        <v>8</v>
      </c>
      <c r="L31" s="37">
        <v>28</v>
      </c>
      <c r="M31" s="37">
        <v>0</v>
      </c>
      <c r="N31" s="37">
        <f t="shared" si="2"/>
        <v>36</v>
      </c>
      <c r="O31" s="37">
        <v>48</v>
      </c>
      <c r="P31" s="38">
        <f t="shared" si="1"/>
        <v>0.75</v>
      </c>
      <c r="Q31" s="37">
        <v>1</v>
      </c>
      <c r="R31" s="37" t="s">
        <v>0</v>
      </c>
      <c r="S31" s="37" t="s">
        <v>0</v>
      </c>
      <c r="T31" s="37"/>
      <c r="U31" s="37"/>
      <c r="V31" s="36"/>
      <c r="W31" s="36"/>
    </row>
    <row r="32" spans="1:23" s="43" customFormat="1" ht="15.75" customHeight="1">
      <c r="A32" s="39" t="s">
        <v>44</v>
      </c>
      <c r="B32" s="39">
        <v>1</v>
      </c>
      <c r="C32" s="39">
        <v>1</v>
      </c>
      <c r="D32" s="39" t="s">
        <v>62</v>
      </c>
      <c r="E32" s="39" t="s">
        <v>24</v>
      </c>
      <c r="F32" s="39">
        <v>19</v>
      </c>
      <c r="G32" s="39" t="s">
        <v>25</v>
      </c>
      <c r="H32" s="39" t="s">
        <v>26</v>
      </c>
      <c r="I32" s="39">
        <v>3</v>
      </c>
      <c r="J32" s="39">
        <v>1</v>
      </c>
      <c r="K32" s="39">
        <v>8</v>
      </c>
      <c r="L32" s="39">
        <v>28</v>
      </c>
      <c r="M32" s="39">
        <v>0</v>
      </c>
      <c r="N32" s="39">
        <f t="shared" si="2"/>
        <v>36</v>
      </c>
      <c r="O32" s="39">
        <v>48</v>
      </c>
      <c r="P32" s="40">
        <f t="shared" si="1"/>
        <v>0.75</v>
      </c>
      <c r="Q32" s="39">
        <v>1</v>
      </c>
      <c r="R32" s="39" t="s">
        <v>0</v>
      </c>
      <c r="S32" s="39" t="s">
        <v>0</v>
      </c>
      <c r="T32" s="39"/>
      <c r="U32" s="39"/>
      <c r="V32" s="36"/>
      <c r="W32" s="36"/>
    </row>
    <row r="33" spans="1:36" s="43" customFormat="1" ht="15.75" customHeight="1">
      <c r="A33" s="37" t="s">
        <v>44</v>
      </c>
      <c r="B33" s="37">
        <v>1</v>
      </c>
      <c r="C33" s="37">
        <v>1</v>
      </c>
      <c r="D33" s="37" t="s">
        <v>63</v>
      </c>
      <c r="E33" s="37" t="s">
        <v>24</v>
      </c>
      <c r="F33" s="37">
        <v>23</v>
      </c>
      <c r="G33" s="37" t="s">
        <v>25</v>
      </c>
      <c r="H33" s="37" t="s">
        <v>26</v>
      </c>
      <c r="I33" s="37">
        <v>1</v>
      </c>
      <c r="J33" s="37">
        <v>1</v>
      </c>
      <c r="K33" s="37">
        <v>8</v>
      </c>
      <c r="L33" s="37">
        <v>28</v>
      </c>
      <c r="M33" s="37">
        <v>0</v>
      </c>
      <c r="N33" s="37">
        <f t="shared" si="2"/>
        <v>36</v>
      </c>
      <c r="O33" s="37">
        <v>48</v>
      </c>
      <c r="P33" s="38">
        <f t="shared" si="1"/>
        <v>0.75</v>
      </c>
      <c r="Q33" s="37">
        <v>1</v>
      </c>
      <c r="R33" s="37" t="s">
        <v>0</v>
      </c>
      <c r="S33" s="37" t="s">
        <v>0</v>
      </c>
      <c r="T33" s="37"/>
      <c r="U33" s="37"/>
      <c r="V33" s="36"/>
      <c r="W33" s="36"/>
    </row>
    <row r="34" spans="1:36" s="43" customFormat="1" ht="15.75" customHeight="1">
      <c r="A34" s="39" t="s">
        <v>44</v>
      </c>
      <c r="B34" s="39">
        <v>1</v>
      </c>
      <c r="C34" s="39">
        <v>1</v>
      </c>
      <c r="D34" s="39" t="s">
        <v>64</v>
      </c>
      <c r="E34" s="39" t="s">
        <v>34</v>
      </c>
      <c r="F34" s="39">
        <v>20</v>
      </c>
      <c r="G34" s="39" t="s">
        <v>28</v>
      </c>
      <c r="H34" s="39" t="s">
        <v>29</v>
      </c>
      <c r="I34" s="39">
        <v>1</v>
      </c>
      <c r="J34" s="39">
        <v>1</v>
      </c>
      <c r="K34" s="39">
        <v>8</v>
      </c>
      <c r="L34" s="39">
        <v>28</v>
      </c>
      <c r="M34" s="39">
        <v>0</v>
      </c>
      <c r="N34" s="39">
        <f t="shared" si="2"/>
        <v>36</v>
      </c>
      <c r="O34" s="39">
        <v>48</v>
      </c>
      <c r="P34" s="40">
        <f t="shared" si="1"/>
        <v>0.75</v>
      </c>
      <c r="Q34" s="39">
        <v>1</v>
      </c>
      <c r="R34" s="39" t="s">
        <v>0</v>
      </c>
      <c r="S34" s="39" t="s">
        <v>0</v>
      </c>
      <c r="T34" s="39"/>
      <c r="U34" s="39"/>
      <c r="V34" s="41"/>
      <c r="W34" s="41"/>
    </row>
    <row r="35" spans="1:36" s="43" customFormat="1" ht="15.75" customHeight="1">
      <c r="A35" s="37" t="s">
        <v>44</v>
      </c>
      <c r="B35" s="37">
        <v>2</v>
      </c>
      <c r="C35" s="37">
        <v>2</v>
      </c>
      <c r="D35" s="37" t="s">
        <v>65</v>
      </c>
      <c r="E35" s="37" t="s">
        <v>24</v>
      </c>
      <c r="F35" s="37">
        <v>20</v>
      </c>
      <c r="G35" s="37" t="s">
        <v>25</v>
      </c>
      <c r="H35" s="37" t="s">
        <v>36</v>
      </c>
      <c r="I35" s="37">
        <v>2</v>
      </c>
      <c r="J35" s="37">
        <v>2</v>
      </c>
      <c r="K35" s="37">
        <v>18</v>
      </c>
      <c r="L35" s="37">
        <v>21</v>
      </c>
      <c r="M35" s="37">
        <v>11</v>
      </c>
      <c r="N35" s="37">
        <v>50</v>
      </c>
      <c r="O35" s="37">
        <v>50</v>
      </c>
      <c r="P35" s="38">
        <v>1</v>
      </c>
      <c r="Q35" s="37">
        <v>1</v>
      </c>
      <c r="R35" s="37" t="s">
        <v>0</v>
      </c>
      <c r="S35" s="37" t="s">
        <v>0</v>
      </c>
      <c r="T35" s="37"/>
      <c r="U35" s="37"/>
      <c r="V35" s="41"/>
      <c r="W35" s="41"/>
    </row>
    <row r="36" spans="1:36" s="43" customFormat="1" ht="15.75" customHeight="1">
      <c r="A36" s="39" t="s">
        <v>44</v>
      </c>
      <c r="B36" s="39">
        <v>2</v>
      </c>
      <c r="C36" s="39">
        <v>2</v>
      </c>
      <c r="D36" s="39" t="s">
        <v>66</v>
      </c>
      <c r="E36" s="39" t="s">
        <v>34</v>
      </c>
      <c r="F36" s="39">
        <v>22</v>
      </c>
      <c r="G36" s="39" t="s">
        <v>28</v>
      </c>
      <c r="H36" s="39" t="s">
        <v>36</v>
      </c>
      <c r="I36" s="39">
        <v>1</v>
      </c>
      <c r="J36" s="39">
        <v>2</v>
      </c>
      <c r="K36" s="39">
        <v>18</v>
      </c>
      <c r="L36" s="39">
        <v>21</v>
      </c>
      <c r="M36" s="39">
        <v>11</v>
      </c>
      <c r="N36" s="39">
        <v>50</v>
      </c>
      <c r="O36" s="39">
        <v>50</v>
      </c>
      <c r="P36" s="40">
        <v>1</v>
      </c>
      <c r="Q36" s="39">
        <v>1</v>
      </c>
      <c r="R36" s="39" t="s">
        <v>0</v>
      </c>
      <c r="S36" s="39" t="s">
        <v>0</v>
      </c>
      <c r="T36" s="39"/>
      <c r="U36" s="39"/>
      <c r="V36" s="42"/>
      <c r="W36" s="42"/>
    </row>
    <row r="37" spans="1:36" ht="15.75" customHeight="1">
      <c r="A37" s="37" t="s">
        <v>44</v>
      </c>
      <c r="B37" s="37">
        <v>2</v>
      </c>
      <c r="C37" s="37">
        <v>2</v>
      </c>
      <c r="D37" s="37" t="s">
        <v>67</v>
      </c>
      <c r="E37" s="37" t="s">
        <v>24</v>
      </c>
      <c r="F37" s="37">
        <v>22</v>
      </c>
      <c r="G37" s="37" t="s">
        <v>31</v>
      </c>
      <c r="H37" s="37" t="s">
        <v>36</v>
      </c>
      <c r="I37" s="37">
        <v>0</v>
      </c>
      <c r="J37" s="37">
        <v>3</v>
      </c>
      <c r="K37" s="37">
        <v>18</v>
      </c>
      <c r="L37" s="37">
        <v>21</v>
      </c>
      <c r="M37" s="37">
        <v>11</v>
      </c>
      <c r="N37" s="37">
        <v>50</v>
      </c>
      <c r="O37" s="37">
        <v>50</v>
      </c>
      <c r="P37" s="38">
        <v>1</v>
      </c>
      <c r="Q37" s="37">
        <v>1</v>
      </c>
      <c r="R37" s="37" t="s">
        <v>0</v>
      </c>
      <c r="S37" s="37" t="s">
        <v>0</v>
      </c>
      <c r="T37" s="37"/>
      <c r="U37" s="37"/>
    </row>
    <row r="38" spans="1:36" ht="15.75" customHeight="1">
      <c r="A38" s="39" t="s">
        <v>44</v>
      </c>
      <c r="B38" s="39">
        <v>2</v>
      </c>
      <c r="C38" s="39">
        <v>2</v>
      </c>
      <c r="D38" s="39" t="s">
        <v>68</v>
      </c>
      <c r="E38" s="39" t="s">
        <v>24</v>
      </c>
      <c r="F38" s="39">
        <v>19</v>
      </c>
      <c r="G38" s="39" t="s">
        <v>28</v>
      </c>
      <c r="H38" s="39" t="s">
        <v>36</v>
      </c>
      <c r="I38" s="39">
        <v>2</v>
      </c>
      <c r="J38" s="39">
        <v>2</v>
      </c>
      <c r="K38" s="39">
        <v>18</v>
      </c>
      <c r="L38" s="39">
        <v>21</v>
      </c>
      <c r="M38" s="39">
        <v>11</v>
      </c>
      <c r="N38" s="39">
        <v>50</v>
      </c>
      <c r="O38" s="39">
        <v>50</v>
      </c>
      <c r="P38" s="40">
        <v>1</v>
      </c>
      <c r="Q38" s="39">
        <v>1</v>
      </c>
      <c r="R38" s="39" t="s">
        <v>54</v>
      </c>
      <c r="S38" s="39" t="s">
        <v>0</v>
      </c>
      <c r="T38" s="39"/>
      <c r="U38" s="39"/>
    </row>
    <row r="39" spans="1:36" ht="15.75" customHeight="1">
      <c r="A39" s="37" t="s">
        <v>44</v>
      </c>
      <c r="B39" s="37">
        <v>2</v>
      </c>
      <c r="C39" s="37">
        <v>2</v>
      </c>
      <c r="D39" s="37" t="s">
        <v>69</v>
      </c>
      <c r="E39" s="37" t="s">
        <v>24</v>
      </c>
      <c r="F39" s="37">
        <v>22</v>
      </c>
      <c r="G39" s="37" t="s">
        <v>28</v>
      </c>
      <c r="H39" s="37" t="s">
        <v>36</v>
      </c>
      <c r="I39" s="37">
        <v>1</v>
      </c>
      <c r="J39" s="37">
        <v>3</v>
      </c>
      <c r="K39" s="37">
        <v>18</v>
      </c>
      <c r="L39" s="37">
        <v>21</v>
      </c>
      <c r="M39" s="37">
        <v>11</v>
      </c>
      <c r="N39" s="37">
        <v>50</v>
      </c>
      <c r="O39" s="37">
        <v>50</v>
      </c>
      <c r="P39" s="38">
        <v>1</v>
      </c>
      <c r="Q39" s="37">
        <v>1</v>
      </c>
      <c r="R39" s="37" t="s">
        <v>0</v>
      </c>
      <c r="S39" s="37" t="s">
        <v>0</v>
      </c>
      <c r="T39" s="37"/>
      <c r="U39" s="37"/>
    </row>
    <row r="40" spans="1:36" ht="15.75" customHeight="1">
      <c r="A40" s="39" t="s">
        <v>44</v>
      </c>
      <c r="B40" s="39">
        <v>2</v>
      </c>
      <c r="C40" s="39">
        <v>2</v>
      </c>
      <c r="D40" s="39" t="s">
        <v>70</v>
      </c>
      <c r="E40" s="39" t="s">
        <v>24</v>
      </c>
      <c r="F40" s="39">
        <v>19</v>
      </c>
      <c r="G40" s="39" t="s">
        <v>28</v>
      </c>
      <c r="H40" s="39" t="s">
        <v>36</v>
      </c>
      <c r="I40" s="39">
        <v>0</v>
      </c>
      <c r="J40" s="39">
        <v>3</v>
      </c>
      <c r="K40" s="39">
        <v>18</v>
      </c>
      <c r="L40" s="39">
        <v>21</v>
      </c>
      <c r="M40" s="39">
        <v>11</v>
      </c>
      <c r="N40" s="39">
        <v>50</v>
      </c>
      <c r="O40" s="39">
        <v>50</v>
      </c>
      <c r="P40" s="40">
        <v>1</v>
      </c>
      <c r="Q40" s="39">
        <v>1</v>
      </c>
      <c r="R40" s="39" t="s">
        <v>0</v>
      </c>
      <c r="S40" s="39" t="s">
        <v>0</v>
      </c>
      <c r="T40" s="39"/>
      <c r="U40" s="39"/>
    </row>
    <row r="41" spans="1:36" ht="15.75" customHeight="1">
      <c r="A41" s="37" t="s">
        <v>44</v>
      </c>
      <c r="B41" s="37">
        <v>2</v>
      </c>
      <c r="C41" s="37">
        <v>2</v>
      </c>
      <c r="D41" s="37" t="s">
        <v>71</v>
      </c>
      <c r="E41" s="37" t="s">
        <v>34</v>
      </c>
      <c r="F41" s="37">
        <v>35</v>
      </c>
      <c r="G41" s="37" t="s">
        <v>38</v>
      </c>
      <c r="H41" s="37" t="s">
        <v>72</v>
      </c>
      <c r="I41" s="37">
        <v>2</v>
      </c>
      <c r="J41" s="37">
        <v>2</v>
      </c>
      <c r="K41" s="37">
        <v>18</v>
      </c>
      <c r="L41" s="37">
        <v>21</v>
      </c>
      <c r="M41" s="37">
        <v>11</v>
      </c>
      <c r="N41" s="37">
        <v>50</v>
      </c>
      <c r="O41" s="37">
        <v>50</v>
      </c>
      <c r="P41" s="38">
        <v>1</v>
      </c>
      <c r="Q41" s="37">
        <v>1</v>
      </c>
      <c r="R41" s="37" t="s">
        <v>0</v>
      </c>
      <c r="S41" s="37" t="s">
        <v>0</v>
      </c>
      <c r="T41" s="37"/>
      <c r="U41" s="37"/>
    </row>
    <row r="42" spans="1:36" ht="15.75" customHeight="1">
      <c r="A42" s="39" t="s">
        <v>44</v>
      </c>
      <c r="B42" s="39">
        <v>2</v>
      </c>
      <c r="C42" s="39">
        <v>2</v>
      </c>
      <c r="D42" s="39" t="s">
        <v>73</v>
      </c>
      <c r="E42" s="39" t="s">
        <v>24</v>
      </c>
      <c r="F42" s="39">
        <v>25</v>
      </c>
      <c r="G42" s="39" t="s">
        <v>28</v>
      </c>
      <c r="H42" s="39" t="s">
        <v>72</v>
      </c>
      <c r="I42" s="39">
        <v>0</v>
      </c>
      <c r="J42" s="39">
        <v>3</v>
      </c>
      <c r="K42" s="39">
        <v>18</v>
      </c>
      <c r="L42" s="39">
        <v>21</v>
      </c>
      <c r="M42" s="39">
        <v>11</v>
      </c>
      <c r="N42" s="39">
        <v>50</v>
      </c>
      <c r="O42" s="39">
        <v>50</v>
      </c>
      <c r="P42" s="40">
        <v>1</v>
      </c>
      <c r="Q42" s="39">
        <v>1</v>
      </c>
      <c r="R42" s="39" t="s">
        <v>0</v>
      </c>
      <c r="S42" s="39" t="s">
        <v>0</v>
      </c>
      <c r="T42" s="39"/>
      <c r="U42" s="39"/>
    </row>
    <row r="43" spans="1:36" ht="15.75" customHeight="1">
      <c r="A43" s="37" t="s">
        <v>44</v>
      </c>
      <c r="B43" s="37">
        <v>2</v>
      </c>
      <c r="C43" s="37">
        <v>2</v>
      </c>
      <c r="D43" s="37" t="s">
        <v>74</v>
      </c>
      <c r="E43" s="37" t="s">
        <v>24</v>
      </c>
      <c r="F43" s="37">
        <v>23</v>
      </c>
      <c r="G43" s="37" t="s">
        <v>28</v>
      </c>
      <c r="H43" s="37" t="s">
        <v>29</v>
      </c>
      <c r="I43" s="37">
        <v>2</v>
      </c>
      <c r="J43" s="37">
        <v>2</v>
      </c>
      <c r="K43" s="37">
        <v>18</v>
      </c>
      <c r="L43" s="37">
        <v>21</v>
      </c>
      <c r="M43" s="37">
        <v>11</v>
      </c>
      <c r="N43" s="37">
        <v>50</v>
      </c>
      <c r="O43" s="37">
        <v>50</v>
      </c>
      <c r="P43" s="38">
        <v>1</v>
      </c>
      <c r="Q43" s="37">
        <v>1</v>
      </c>
      <c r="R43" s="37" t="s">
        <v>0</v>
      </c>
      <c r="S43" s="37" t="s">
        <v>0</v>
      </c>
      <c r="T43" s="37"/>
      <c r="U43" s="37"/>
    </row>
    <row r="44" spans="1:36" ht="15.75" customHeight="1">
      <c r="A44" s="39" t="s">
        <v>44</v>
      </c>
      <c r="B44" s="39">
        <v>2</v>
      </c>
      <c r="C44" s="39">
        <v>2</v>
      </c>
      <c r="D44" s="39" t="s">
        <v>75</v>
      </c>
      <c r="E44" s="39" t="s">
        <v>24</v>
      </c>
      <c r="F44" s="39">
        <v>28</v>
      </c>
      <c r="G44" s="39" t="s">
        <v>25</v>
      </c>
      <c r="H44" s="39" t="s">
        <v>29</v>
      </c>
      <c r="I44" s="39">
        <v>2</v>
      </c>
      <c r="J44" s="39">
        <v>2</v>
      </c>
      <c r="K44" s="39">
        <v>18</v>
      </c>
      <c r="L44" s="39">
        <v>21</v>
      </c>
      <c r="M44" s="39">
        <v>11</v>
      </c>
      <c r="N44" s="39">
        <v>50</v>
      </c>
      <c r="O44" s="39">
        <v>50</v>
      </c>
      <c r="P44" s="40">
        <v>1</v>
      </c>
      <c r="Q44" s="39">
        <v>1</v>
      </c>
      <c r="R44" s="39" t="s">
        <v>0</v>
      </c>
      <c r="S44" s="39" t="s">
        <v>54</v>
      </c>
      <c r="T44" s="39"/>
      <c r="U44" s="39"/>
    </row>
    <row r="45" spans="1:36" ht="15.75" customHeight="1">
      <c r="A45" s="37" t="s">
        <v>44</v>
      </c>
      <c r="B45" s="37">
        <v>2</v>
      </c>
      <c r="C45" s="37">
        <v>2</v>
      </c>
      <c r="D45" s="37" t="s">
        <v>76</v>
      </c>
      <c r="E45" s="37" t="s">
        <v>24</v>
      </c>
      <c r="F45" s="37">
        <v>26</v>
      </c>
      <c r="G45" s="37" t="s">
        <v>25</v>
      </c>
      <c r="H45" s="37" t="s">
        <v>29</v>
      </c>
      <c r="I45" s="37">
        <v>1</v>
      </c>
      <c r="J45" s="37">
        <v>3</v>
      </c>
      <c r="K45" s="37">
        <v>18</v>
      </c>
      <c r="L45" s="37">
        <v>21</v>
      </c>
      <c r="M45" s="37">
        <v>11</v>
      </c>
      <c r="N45" s="37">
        <v>50</v>
      </c>
      <c r="O45" s="37">
        <v>50</v>
      </c>
      <c r="P45" s="38">
        <v>1</v>
      </c>
      <c r="Q45" s="37">
        <v>1</v>
      </c>
      <c r="R45" s="37" t="s">
        <v>0</v>
      </c>
      <c r="S45" s="37" t="s">
        <v>0</v>
      </c>
      <c r="T45" s="37"/>
      <c r="U45" s="37"/>
    </row>
    <row r="46" spans="1:36" ht="15.75" customHeight="1">
      <c r="A46" s="39" t="s">
        <v>44</v>
      </c>
      <c r="B46" s="39">
        <v>2</v>
      </c>
      <c r="C46" s="39">
        <v>2</v>
      </c>
      <c r="D46" s="39" t="s">
        <v>77</v>
      </c>
      <c r="E46" s="39" t="s">
        <v>24</v>
      </c>
      <c r="F46" s="39">
        <v>19</v>
      </c>
      <c r="G46" s="39" t="s">
        <v>25</v>
      </c>
      <c r="H46" s="39" t="s">
        <v>29</v>
      </c>
      <c r="I46" s="39">
        <v>1</v>
      </c>
      <c r="J46" s="39">
        <v>2</v>
      </c>
      <c r="K46" s="39">
        <v>18</v>
      </c>
      <c r="L46" s="39">
        <v>21</v>
      </c>
      <c r="M46" s="39">
        <v>11</v>
      </c>
      <c r="N46" s="39">
        <v>50</v>
      </c>
      <c r="O46" s="39">
        <v>50</v>
      </c>
      <c r="P46" s="40">
        <v>1</v>
      </c>
      <c r="Q46" s="39">
        <v>1</v>
      </c>
      <c r="R46" s="39" t="s">
        <v>0</v>
      </c>
      <c r="S46" s="39" t="s">
        <v>0</v>
      </c>
      <c r="T46" s="39"/>
      <c r="U46" s="39"/>
    </row>
    <row r="47" spans="1:36" ht="15.75" customHeight="1">
      <c r="A47" s="37" t="s">
        <v>44</v>
      </c>
      <c r="B47" s="37">
        <v>2</v>
      </c>
      <c r="C47" s="37">
        <v>2</v>
      </c>
      <c r="D47" s="37" t="s">
        <v>78</v>
      </c>
      <c r="E47" s="37" t="s">
        <v>34</v>
      </c>
      <c r="F47" s="37">
        <v>22</v>
      </c>
      <c r="G47" s="37" t="s">
        <v>46</v>
      </c>
      <c r="H47" s="37" t="s">
        <v>36</v>
      </c>
      <c r="I47" s="37">
        <v>1</v>
      </c>
      <c r="J47" s="37">
        <v>2</v>
      </c>
      <c r="K47" s="37">
        <v>18</v>
      </c>
      <c r="L47" s="37">
        <v>21</v>
      </c>
      <c r="M47" s="37">
        <v>11</v>
      </c>
      <c r="N47" s="37">
        <v>50</v>
      </c>
      <c r="O47" s="37">
        <v>50</v>
      </c>
      <c r="P47" s="38">
        <v>1</v>
      </c>
      <c r="Q47" s="37">
        <v>1</v>
      </c>
      <c r="R47" s="37" t="s">
        <v>54</v>
      </c>
      <c r="S47" s="37" t="s">
        <v>0</v>
      </c>
      <c r="T47" s="37"/>
      <c r="U47" s="37"/>
    </row>
    <row r="48" spans="1:36" s="45" customFormat="1" ht="15.75" customHeight="1">
      <c r="A48" s="39" t="s">
        <v>44</v>
      </c>
      <c r="B48" s="39">
        <v>2</v>
      </c>
      <c r="C48" s="39">
        <v>2</v>
      </c>
      <c r="D48" s="39" t="s">
        <v>79</v>
      </c>
      <c r="E48" s="39" t="s">
        <v>34</v>
      </c>
      <c r="F48" s="39">
        <v>25</v>
      </c>
      <c r="G48" s="39" t="s">
        <v>46</v>
      </c>
      <c r="H48" s="39" t="s">
        <v>72</v>
      </c>
      <c r="I48" s="39">
        <v>1</v>
      </c>
      <c r="J48" s="39">
        <v>2</v>
      </c>
      <c r="K48" s="39">
        <v>18</v>
      </c>
      <c r="L48" s="39">
        <v>21</v>
      </c>
      <c r="M48" s="39">
        <v>11</v>
      </c>
      <c r="N48" s="39">
        <v>50</v>
      </c>
      <c r="O48" s="39">
        <v>50</v>
      </c>
      <c r="P48" s="40">
        <v>1</v>
      </c>
      <c r="Q48" s="39">
        <v>1</v>
      </c>
      <c r="R48" s="39"/>
      <c r="S48" s="39"/>
      <c r="T48" s="39"/>
      <c r="U48" s="39"/>
      <c r="V48"/>
      <c r="W48"/>
      <c r="X48"/>
      <c r="Y48"/>
      <c r="Z48"/>
      <c r="AA48" s="39"/>
      <c r="AB48" s="39"/>
      <c r="AC48" s="39"/>
      <c r="AD48" s="39"/>
      <c r="AE48"/>
      <c r="AF48"/>
      <c r="AG48"/>
      <c r="AH48"/>
      <c r="AI48"/>
      <c r="AJ48" s="39"/>
    </row>
    <row r="49" spans="1:21" ht="15.75" customHeight="1">
      <c r="A49" s="37" t="s">
        <v>80</v>
      </c>
      <c r="B49" s="37">
        <v>2</v>
      </c>
      <c r="C49" s="37">
        <v>2</v>
      </c>
      <c r="D49" s="37" t="s">
        <v>81</v>
      </c>
      <c r="E49" s="37" t="s">
        <v>24</v>
      </c>
      <c r="F49" s="37">
        <v>25</v>
      </c>
      <c r="G49" s="37" t="s">
        <v>28</v>
      </c>
      <c r="H49" s="37" t="s">
        <v>82</v>
      </c>
      <c r="I49" s="37">
        <v>1</v>
      </c>
      <c r="J49" s="37">
        <v>2</v>
      </c>
      <c r="K49" s="37">
        <v>18</v>
      </c>
      <c r="L49" s="37">
        <v>21</v>
      </c>
      <c r="M49" s="37">
        <v>11</v>
      </c>
      <c r="N49" s="37">
        <v>50</v>
      </c>
      <c r="O49" s="37">
        <v>50</v>
      </c>
      <c r="P49" s="38">
        <v>1</v>
      </c>
      <c r="Q49" s="37">
        <v>1</v>
      </c>
      <c r="R49" s="37" t="s">
        <v>0</v>
      </c>
      <c r="S49" s="37" t="s">
        <v>0</v>
      </c>
      <c r="T49" s="37"/>
      <c r="U49" s="37"/>
    </row>
    <row r="50" spans="1:21" ht="15.75" customHeight="1">
      <c r="A50" s="39" t="s">
        <v>80</v>
      </c>
      <c r="B50" s="39">
        <v>2</v>
      </c>
      <c r="C50" s="39">
        <v>2</v>
      </c>
      <c r="D50" s="39" t="s">
        <v>83</v>
      </c>
      <c r="E50" s="39" t="s">
        <v>24</v>
      </c>
      <c r="F50" s="39">
        <v>35</v>
      </c>
      <c r="G50" s="39" t="s">
        <v>28</v>
      </c>
      <c r="H50" s="39" t="s">
        <v>29</v>
      </c>
      <c r="I50" s="39">
        <v>0</v>
      </c>
      <c r="J50" s="39">
        <v>2</v>
      </c>
      <c r="K50" s="39">
        <v>18</v>
      </c>
      <c r="L50" s="39">
        <v>21</v>
      </c>
      <c r="M50" s="39">
        <v>11</v>
      </c>
      <c r="N50" s="39">
        <v>50</v>
      </c>
      <c r="O50" s="39">
        <v>50</v>
      </c>
      <c r="P50" s="40">
        <v>1</v>
      </c>
      <c r="Q50" s="39">
        <v>1</v>
      </c>
      <c r="R50" s="39" t="s">
        <v>0</v>
      </c>
      <c r="S50" s="39" t="s">
        <v>0</v>
      </c>
      <c r="T50" s="39"/>
      <c r="U50" s="39"/>
    </row>
    <row r="51" spans="1:21" ht="15.75" customHeight="1">
      <c r="A51" s="37" t="s">
        <v>80</v>
      </c>
      <c r="B51" s="37">
        <v>2</v>
      </c>
      <c r="C51" s="37">
        <v>2</v>
      </c>
      <c r="D51" s="37" t="s">
        <v>84</v>
      </c>
      <c r="E51" s="37" t="s">
        <v>24</v>
      </c>
      <c r="F51" s="37">
        <v>28</v>
      </c>
      <c r="G51" s="37" t="s">
        <v>28</v>
      </c>
      <c r="H51" s="37" t="s">
        <v>29</v>
      </c>
      <c r="I51" s="37">
        <v>0</v>
      </c>
      <c r="J51" s="37">
        <v>2</v>
      </c>
      <c r="K51" s="37">
        <v>18</v>
      </c>
      <c r="L51" s="37">
        <v>21</v>
      </c>
      <c r="M51" s="37">
        <v>11</v>
      </c>
      <c r="N51" s="37">
        <v>50</v>
      </c>
      <c r="O51" s="37">
        <v>50</v>
      </c>
      <c r="P51" s="38">
        <v>1</v>
      </c>
      <c r="Q51" s="37">
        <v>1</v>
      </c>
      <c r="R51" s="37" t="s">
        <v>0</v>
      </c>
      <c r="S51" s="37" t="s">
        <v>0</v>
      </c>
      <c r="T51" s="37"/>
      <c r="U51" s="37"/>
    </row>
    <row r="52" spans="1:21" ht="15.75" customHeight="1">
      <c r="A52" s="39" t="s">
        <v>80</v>
      </c>
      <c r="B52" s="39">
        <v>2</v>
      </c>
      <c r="C52" s="39">
        <v>2</v>
      </c>
      <c r="D52" s="39" t="s">
        <v>85</v>
      </c>
      <c r="E52" s="39" t="s">
        <v>24</v>
      </c>
      <c r="F52" s="39">
        <v>30</v>
      </c>
      <c r="G52" s="39" t="s">
        <v>25</v>
      </c>
      <c r="H52" s="39" t="s">
        <v>29</v>
      </c>
      <c r="I52" s="39">
        <v>0</v>
      </c>
      <c r="J52" s="39">
        <v>2</v>
      </c>
      <c r="K52" s="39">
        <v>18</v>
      </c>
      <c r="L52" s="39">
        <v>21</v>
      </c>
      <c r="M52" s="39">
        <v>11</v>
      </c>
      <c r="N52" s="39">
        <v>50</v>
      </c>
      <c r="O52" s="39">
        <v>50</v>
      </c>
      <c r="P52" s="40">
        <v>1</v>
      </c>
      <c r="Q52" s="39">
        <v>1</v>
      </c>
      <c r="R52" s="39" t="s">
        <v>0</v>
      </c>
      <c r="S52" s="39" t="s">
        <v>0</v>
      </c>
      <c r="T52" s="39"/>
      <c r="U52" s="39"/>
    </row>
    <row r="53" spans="1:21" ht="15.75" customHeight="1">
      <c r="A53" s="37" t="s">
        <v>80</v>
      </c>
      <c r="B53" s="37">
        <v>2</v>
      </c>
      <c r="C53" s="37">
        <v>2</v>
      </c>
      <c r="D53" s="37" t="s">
        <v>86</v>
      </c>
      <c r="E53" s="37" t="s">
        <v>24</v>
      </c>
      <c r="F53" s="37">
        <v>25</v>
      </c>
      <c r="G53" s="37" t="s">
        <v>28</v>
      </c>
      <c r="H53" s="37" t="s">
        <v>29</v>
      </c>
      <c r="I53" s="37">
        <v>0</v>
      </c>
      <c r="J53" s="37">
        <v>2</v>
      </c>
      <c r="K53" s="37">
        <v>18</v>
      </c>
      <c r="L53" s="37">
        <v>21</v>
      </c>
      <c r="M53" s="37">
        <v>11</v>
      </c>
      <c r="N53" s="37">
        <v>50</v>
      </c>
      <c r="O53" s="37">
        <v>50</v>
      </c>
      <c r="P53" s="38">
        <v>1</v>
      </c>
      <c r="Q53" s="37">
        <v>1</v>
      </c>
      <c r="R53" s="37" t="s">
        <v>0</v>
      </c>
      <c r="S53" s="37" t="s">
        <v>0</v>
      </c>
      <c r="T53" s="37"/>
      <c r="U53" s="37"/>
    </row>
    <row r="54" spans="1:21" ht="15.75" customHeight="1">
      <c r="A54" s="39" t="s">
        <v>80</v>
      </c>
      <c r="B54" s="39">
        <v>2</v>
      </c>
      <c r="C54" s="39">
        <v>2</v>
      </c>
      <c r="D54" s="39" t="s">
        <v>87</v>
      </c>
      <c r="E54" s="39" t="s">
        <v>24</v>
      </c>
      <c r="F54" s="39">
        <v>21</v>
      </c>
      <c r="G54" s="39" t="s">
        <v>28</v>
      </c>
      <c r="H54" s="39" t="s">
        <v>29</v>
      </c>
      <c r="I54" s="39">
        <v>1</v>
      </c>
      <c r="J54" s="39">
        <v>2</v>
      </c>
      <c r="K54" s="39">
        <v>18</v>
      </c>
      <c r="L54" s="39">
        <v>21</v>
      </c>
      <c r="M54" s="39">
        <v>11</v>
      </c>
      <c r="N54" s="39">
        <v>50</v>
      </c>
      <c r="O54" s="39">
        <v>50</v>
      </c>
      <c r="P54" s="40">
        <v>1</v>
      </c>
      <c r="Q54" s="39">
        <v>1</v>
      </c>
      <c r="R54" s="39" t="s">
        <v>0</v>
      </c>
      <c r="S54" s="39" t="s">
        <v>0</v>
      </c>
      <c r="T54" s="39"/>
      <c r="U54" s="39"/>
    </row>
    <row r="55" spans="1:21" ht="15.75" customHeight="1">
      <c r="A55" s="37" t="s">
        <v>80</v>
      </c>
      <c r="B55" s="37">
        <v>2</v>
      </c>
      <c r="C55" s="37">
        <v>2</v>
      </c>
      <c r="D55" s="37" t="s">
        <v>88</v>
      </c>
      <c r="E55" s="37" t="s">
        <v>34</v>
      </c>
      <c r="F55" s="37">
        <v>24</v>
      </c>
      <c r="G55" s="37" t="s">
        <v>28</v>
      </c>
      <c r="H55" s="37" t="s">
        <v>29</v>
      </c>
      <c r="I55" s="37">
        <v>1</v>
      </c>
      <c r="J55" s="37">
        <v>2</v>
      </c>
      <c r="K55" s="37">
        <v>18</v>
      </c>
      <c r="L55" s="37">
        <v>21</v>
      </c>
      <c r="M55" s="37">
        <v>11</v>
      </c>
      <c r="N55" s="37">
        <v>50</v>
      </c>
      <c r="O55" s="37">
        <v>50</v>
      </c>
      <c r="P55" s="38">
        <v>1</v>
      </c>
      <c r="Q55" s="37">
        <v>1</v>
      </c>
      <c r="R55" s="37" t="s">
        <v>0</v>
      </c>
      <c r="S55" s="37" t="s">
        <v>0</v>
      </c>
      <c r="T55" s="37"/>
      <c r="U55" s="37"/>
    </row>
    <row r="56" spans="1:21" ht="15.75" customHeight="1">
      <c r="A56" s="39" t="s">
        <v>80</v>
      </c>
      <c r="B56" s="39">
        <v>2</v>
      </c>
      <c r="C56" s="39">
        <v>2</v>
      </c>
      <c r="D56" s="39" t="s">
        <v>89</v>
      </c>
      <c r="E56" s="39" t="s">
        <v>34</v>
      </c>
      <c r="F56" s="39">
        <v>19</v>
      </c>
      <c r="G56" s="39" t="s">
        <v>28</v>
      </c>
      <c r="H56" s="39" t="s">
        <v>36</v>
      </c>
      <c r="I56" s="39">
        <v>1</v>
      </c>
      <c r="J56" s="39">
        <v>1</v>
      </c>
      <c r="K56" s="39">
        <v>18</v>
      </c>
      <c r="L56" s="39">
        <v>21</v>
      </c>
      <c r="M56" s="39">
        <v>11</v>
      </c>
      <c r="N56" s="39">
        <v>50</v>
      </c>
      <c r="O56" s="39">
        <v>50</v>
      </c>
      <c r="P56" s="40">
        <v>1</v>
      </c>
      <c r="Q56" s="39">
        <v>1</v>
      </c>
      <c r="R56" s="39" t="s">
        <v>0</v>
      </c>
      <c r="S56" s="39" t="s">
        <v>0</v>
      </c>
      <c r="T56" s="39"/>
      <c r="U56" s="39"/>
    </row>
    <row r="57" spans="1:21" ht="15.75" customHeight="1">
      <c r="A57" s="37" t="s">
        <v>80</v>
      </c>
      <c r="B57" s="37">
        <v>2</v>
      </c>
      <c r="C57" s="37">
        <v>2</v>
      </c>
      <c r="D57" s="37" t="s">
        <v>90</v>
      </c>
      <c r="E57" s="37" t="s">
        <v>24</v>
      </c>
      <c r="F57" s="37">
        <v>24</v>
      </c>
      <c r="G57" s="37" t="s">
        <v>28</v>
      </c>
      <c r="H57" s="37" t="s">
        <v>36</v>
      </c>
      <c r="I57" s="37">
        <v>0</v>
      </c>
      <c r="J57" s="37">
        <v>2</v>
      </c>
      <c r="K57" s="37">
        <v>18</v>
      </c>
      <c r="L57" s="37">
        <v>21</v>
      </c>
      <c r="M57" s="37">
        <v>11</v>
      </c>
      <c r="N57" s="37">
        <v>50</v>
      </c>
      <c r="O57" s="37">
        <v>50</v>
      </c>
      <c r="P57" s="38">
        <v>1</v>
      </c>
      <c r="Q57" s="37">
        <v>1</v>
      </c>
      <c r="R57" s="37" t="s">
        <v>0</v>
      </c>
      <c r="S57" s="37" t="s">
        <v>0</v>
      </c>
      <c r="T57" s="37"/>
      <c r="U57" s="37"/>
    </row>
    <row r="58" spans="1:21" ht="15.75" customHeight="1">
      <c r="A58" s="39" t="s">
        <v>80</v>
      </c>
      <c r="B58" s="39">
        <v>2</v>
      </c>
      <c r="C58" s="39">
        <v>2</v>
      </c>
      <c r="D58" s="39" t="s">
        <v>91</v>
      </c>
      <c r="E58" s="39" t="s">
        <v>24</v>
      </c>
      <c r="F58" s="39">
        <v>20</v>
      </c>
      <c r="G58" s="39" t="s">
        <v>28</v>
      </c>
      <c r="H58" s="39" t="s">
        <v>29</v>
      </c>
      <c r="I58" s="39">
        <v>0</v>
      </c>
      <c r="J58" s="39">
        <v>2</v>
      </c>
      <c r="K58" s="39">
        <v>18</v>
      </c>
      <c r="L58" s="39">
        <v>21</v>
      </c>
      <c r="M58" s="39">
        <v>11</v>
      </c>
      <c r="N58" s="39">
        <v>50</v>
      </c>
      <c r="O58" s="39">
        <v>50</v>
      </c>
      <c r="P58" s="40">
        <v>1</v>
      </c>
      <c r="Q58" s="39">
        <v>1</v>
      </c>
      <c r="R58" s="39" t="s">
        <v>0</v>
      </c>
      <c r="S58" s="39" t="s">
        <v>0</v>
      </c>
      <c r="T58" s="39">
        <v>1</v>
      </c>
      <c r="U58" s="39"/>
    </row>
    <row r="59" spans="1:21" ht="15.75" customHeight="1">
      <c r="A59" s="37" t="s">
        <v>80</v>
      </c>
      <c r="B59" s="37">
        <v>2</v>
      </c>
      <c r="C59" s="37">
        <v>2</v>
      </c>
      <c r="D59" s="37" t="s">
        <v>92</v>
      </c>
      <c r="E59" s="37" t="s">
        <v>24</v>
      </c>
      <c r="F59" s="37">
        <v>23</v>
      </c>
      <c r="G59" s="37" t="s">
        <v>28</v>
      </c>
      <c r="H59" s="37" t="s">
        <v>29</v>
      </c>
      <c r="I59" s="37">
        <v>0</v>
      </c>
      <c r="J59" s="37">
        <v>2</v>
      </c>
      <c r="K59" s="37">
        <v>18</v>
      </c>
      <c r="L59" s="37">
        <v>21</v>
      </c>
      <c r="M59" s="37">
        <v>11</v>
      </c>
      <c r="N59" s="37">
        <v>50</v>
      </c>
      <c r="O59" s="37">
        <v>50</v>
      </c>
      <c r="P59" s="38">
        <v>1</v>
      </c>
      <c r="Q59" s="37">
        <v>1</v>
      </c>
      <c r="R59" s="37" t="s">
        <v>54</v>
      </c>
      <c r="S59" s="37" t="s">
        <v>0</v>
      </c>
      <c r="T59" s="37">
        <v>1</v>
      </c>
      <c r="U59" s="37"/>
    </row>
    <row r="60" spans="1:21" ht="15.75" customHeight="1">
      <c r="A60" s="39" t="s">
        <v>80</v>
      </c>
      <c r="B60" s="39">
        <v>2</v>
      </c>
      <c r="C60" s="39">
        <v>2</v>
      </c>
      <c r="D60" s="39" t="s">
        <v>93</v>
      </c>
      <c r="E60" s="39" t="s">
        <v>24</v>
      </c>
      <c r="F60" s="39">
        <v>25</v>
      </c>
      <c r="G60" s="39" t="s">
        <v>28</v>
      </c>
      <c r="H60" s="39" t="s">
        <v>29</v>
      </c>
      <c r="I60" s="39">
        <v>0</v>
      </c>
      <c r="J60" s="39">
        <v>2</v>
      </c>
      <c r="K60" s="39">
        <v>18</v>
      </c>
      <c r="L60" s="39">
        <v>21</v>
      </c>
      <c r="M60" s="39">
        <v>11</v>
      </c>
      <c r="N60" s="39">
        <v>50</v>
      </c>
      <c r="O60" s="39">
        <v>50</v>
      </c>
      <c r="P60" s="40">
        <v>1</v>
      </c>
      <c r="Q60" s="39">
        <v>1</v>
      </c>
      <c r="R60" s="39" t="s">
        <v>0</v>
      </c>
      <c r="S60" s="39" t="s">
        <v>0</v>
      </c>
      <c r="T60" s="39">
        <v>1</v>
      </c>
      <c r="U60" s="39"/>
    </row>
    <row r="61" spans="1:21" ht="15.75" customHeight="1">
      <c r="A61" s="37" t="s">
        <v>80</v>
      </c>
      <c r="B61" s="37">
        <v>2</v>
      </c>
      <c r="C61" s="37">
        <v>2</v>
      </c>
      <c r="D61" s="37" t="s">
        <v>94</v>
      </c>
      <c r="E61" s="37" t="s">
        <v>24</v>
      </c>
      <c r="F61" s="37">
        <v>21</v>
      </c>
      <c r="G61" s="37" t="s">
        <v>25</v>
      </c>
      <c r="H61" s="37" t="s">
        <v>29</v>
      </c>
      <c r="I61" s="37">
        <v>1</v>
      </c>
      <c r="J61" s="37">
        <v>1</v>
      </c>
      <c r="K61" s="37">
        <v>18</v>
      </c>
      <c r="L61" s="37">
        <v>21</v>
      </c>
      <c r="M61" s="37">
        <v>11</v>
      </c>
      <c r="N61" s="37">
        <v>50</v>
      </c>
      <c r="O61" s="37">
        <v>50</v>
      </c>
      <c r="P61" s="38">
        <v>1</v>
      </c>
      <c r="Q61" s="37">
        <v>1</v>
      </c>
      <c r="R61" s="37" t="s">
        <v>0</v>
      </c>
      <c r="S61" s="37" t="s">
        <v>0</v>
      </c>
      <c r="T61" s="37">
        <v>1</v>
      </c>
      <c r="U61" s="37"/>
    </row>
    <row r="62" spans="1:21" ht="15.75" customHeight="1">
      <c r="A62" s="39" t="s">
        <v>95</v>
      </c>
      <c r="B62" s="39">
        <v>2</v>
      </c>
      <c r="C62" s="39">
        <v>2</v>
      </c>
      <c r="D62" s="39" t="s">
        <v>96</v>
      </c>
      <c r="E62" s="39" t="s">
        <v>24</v>
      </c>
      <c r="F62" s="39">
        <v>29</v>
      </c>
      <c r="G62" s="39" t="s">
        <v>25</v>
      </c>
      <c r="H62" s="39" t="s">
        <v>36</v>
      </c>
      <c r="I62" s="39">
        <v>1</v>
      </c>
      <c r="J62" s="39">
        <v>2</v>
      </c>
      <c r="K62" s="39">
        <v>18</v>
      </c>
      <c r="L62" s="39">
        <v>21</v>
      </c>
      <c r="M62" s="39">
        <v>11</v>
      </c>
      <c r="N62" s="39">
        <v>50</v>
      </c>
      <c r="O62" s="39">
        <v>50</v>
      </c>
      <c r="P62" s="40">
        <v>1</v>
      </c>
      <c r="Q62" s="39">
        <v>1</v>
      </c>
      <c r="R62" s="39" t="s">
        <v>0</v>
      </c>
      <c r="S62" s="39" t="s">
        <v>0</v>
      </c>
      <c r="T62" s="39">
        <v>1</v>
      </c>
      <c r="U62" s="39"/>
    </row>
    <row r="63" spans="1:21" ht="15.75" customHeight="1">
      <c r="A63" s="37" t="s">
        <v>95</v>
      </c>
      <c r="B63" s="37">
        <v>2</v>
      </c>
      <c r="C63" s="37">
        <v>2</v>
      </c>
      <c r="D63" s="37" t="s">
        <v>97</v>
      </c>
      <c r="E63" s="37" t="s">
        <v>24</v>
      </c>
      <c r="F63" s="37">
        <v>25</v>
      </c>
      <c r="G63" s="37" t="s">
        <v>25</v>
      </c>
      <c r="H63" s="37" t="s">
        <v>72</v>
      </c>
      <c r="I63" s="37">
        <v>1</v>
      </c>
      <c r="J63" s="37">
        <v>1</v>
      </c>
      <c r="K63" s="37">
        <v>18</v>
      </c>
      <c r="L63" s="37">
        <v>21</v>
      </c>
      <c r="M63" s="37">
        <v>11</v>
      </c>
      <c r="N63" s="37">
        <v>50</v>
      </c>
      <c r="O63" s="37">
        <v>50</v>
      </c>
      <c r="P63" s="38">
        <v>1</v>
      </c>
      <c r="Q63" s="37">
        <v>1</v>
      </c>
      <c r="R63" s="37" t="s">
        <v>0</v>
      </c>
      <c r="S63" s="37" t="s">
        <v>0</v>
      </c>
      <c r="T63" s="37">
        <v>1</v>
      </c>
      <c r="U63" s="37"/>
    </row>
    <row r="64" spans="1:21" ht="15.75" customHeight="1">
      <c r="A64" s="39" t="s">
        <v>95</v>
      </c>
      <c r="B64" s="39">
        <v>2</v>
      </c>
      <c r="C64" s="39">
        <v>2</v>
      </c>
      <c r="D64" s="39" t="s">
        <v>98</v>
      </c>
      <c r="E64" s="39" t="s">
        <v>24</v>
      </c>
      <c r="F64" s="39">
        <v>25</v>
      </c>
      <c r="G64" s="39" t="s">
        <v>28</v>
      </c>
      <c r="H64" s="39" t="s">
        <v>29</v>
      </c>
      <c r="I64" s="39">
        <v>1</v>
      </c>
      <c r="J64" s="39">
        <v>1</v>
      </c>
      <c r="K64" s="39">
        <v>18</v>
      </c>
      <c r="L64" s="39">
        <v>21</v>
      </c>
      <c r="M64" s="39">
        <v>11</v>
      </c>
      <c r="N64" s="39">
        <v>50</v>
      </c>
      <c r="O64" s="39">
        <v>50</v>
      </c>
      <c r="P64" s="40">
        <v>1</v>
      </c>
      <c r="Q64" s="39">
        <v>1</v>
      </c>
      <c r="R64" s="39" t="s">
        <v>0</v>
      </c>
      <c r="S64" s="39" t="s">
        <v>0</v>
      </c>
      <c r="T64" s="39">
        <v>1</v>
      </c>
      <c r="U64" s="39"/>
    </row>
    <row r="65" spans="1:21" ht="15.75" customHeight="1">
      <c r="A65" s="37" t="s">
        <v>95</v>
      </c>
      <c r="B65" s="37">
        <v>2</v>
      </c>
      <c r="C65" s="37">
        <v>2</v>
      </c>
      <c r="D65" s="37" t="s">
        <v>99</v>
      </c>
      <c r="E65" s="37" t="s">
        <v>24</v>
      </c>
      <c r="F65" s="37">
        <v>17</v>
      </c>
      <c r="G65" s="37" t="s">
        <v>25</v>
      </c>
      <c r="H65" s="37" t="s">
        <v>72</v>
      </c>
      <c r="I65" s="37">
        <v>0</v>
      </c>
      <c r="J65" s="37">
        <v>3</v>
      </c>
      <c r="K65" s="37">
        <v>18</v>
      </c>
      <c r="L65" s="37">
        <v>21</v>
      </c>
      <c r="M65" s="37">
        <v>11</v>
      </c>
      <c r="N65" s="37">
        <v>50</v>
      </c>
      <c r="O65" s="37">
        <v>50</v>
      </c>
      <c r="P65" s="38">
        <v>1</v>
      </c>
      <c r="Q65" s="37">
        <v>1</v>
      </c>
      <c r="R65" s="37" t="s">
        <v>0</v>
      </c>
      <c r="S65" s="37" t="s">
        <v>0</v>
      </c>
      <c r="T65" s="37">
        <v>1</v>
      </c>
      <c r="U65" s="37"/>
    </row>
    <row r="66" spans="1:21" ht="15.75" customHeight="1">
      <c r="A66" s="39" t="s">
        <v>95</v>
      </c>
      <c r="B66" s="39">
        <v>2</v>
      </c>
      <c r="C66" s="39">
        <v>2</v>
      </c>
      <c r="D66" s="39" t="s">
        <v>100</v>
      </c>
      <c r="E66" s="39" t="s">
        <v>34</v>
      </c>
      <c r="F66" s="39">
        <v>22</v>
      </c>
      <c r="G66" s="39" t="s">
        <v>25</v>
      </c>
      <c r="H66" s="39" t="s">
        <v>72</v>
      </c>
      <c r="I66" s="39">
        <v>1</v>
      </c>
      <c r="J66" s="39">
        <v>2</v>
      </c>
      <c r="K66" s="39">
        <v>18</v>
      </c>
      <c r="L66" s="39">
        <v>21</v>
      </c>
      <c r="M66" s="39">
        <v>11</v>
      </c>
      <c r="N66" s="39">
        <v>50</v>
      </c>
      <c r="O66" s="39">
        <v>50</v>
      </c>
      <c r="P66" s="40">
        <v>1</v>
      </c>
      <c r="Q66" s="39">
        <v>1</v>
      </c>
      <c r="R66" s="39" t="s">
        <v>0</v>
      </c>
      <c r="S66" s="39" t="s">
        <v>0</v>
      </c>
      <c r="T66" s="39">
        <v>1</v>
      </c>
      <c r="U66" s="39"/>
    </row>
    <row r="67" spans="1:21" ht="15.75" customHeight="1">
      <c r="A67" s="37" t="s">
        <v>95</v>
      </c>
      <c r="B67" s="37">
        <v>2</v>
      </c>
      <c r="C67" s="37">
        <v>2</v>
      </c>
      <c r="D67" s="37" t="s">
        <v>101</v>
      </c>
      <c r="E67" s="37" t="s">
        <v>24</v>
      </c>
      <c r="F67" s="37">
        <v>25</v>
      </c>
      <c r="G67" s="37" t="s">
        <v>28</v>
      </c>
      <c r="H67" s="37" t="s">
        <v>72</v>
      </c>
      <c r="I67" s="37">
        <v>1</v>
      </c>
      <c r="J67" s="37">
        <v>2</v>
      </c>
      <c r="K67" s="37">
        <v>18</v>
      </c>
      <c r="L67" s="37">
        <v>21</v>
      </c>
      <c r="M67" s="37">
        <v>11</v>
      </c>
      <c r="N67" s="37">
        <v>50</v>
      </c>
      <c r="O67" s="37">
        <v>50</v>
      </c>
      <c r="P67" s="38">
        <v>1</v>
      </c>
      <c r="Q67" s="37">
        <v>1</v>
      </c>
      <c r="R67" s="37" t="s">
        <v>0</v>
      </c>
      <c r="S67" s="37" t="s">
        <v>0</v>
      </c>
      <c r="T67" s="37">
        <v>1</v>
      </c>
      <c r="U67" s="37"/>
    </row>
    <row r="68" spans="1:21" ht="15.75" customHeight="1">
      <c r="A68" s="39" t="s">
        <v>95</v>
      </c>
      <c r="B68" s="39">
        <v>2</v>
      </c>
      <c r="C68" s="39">
        <v>2</v>
      </c>
      <c r="D68" s="39" t="s">
        <v>102</v>
      </c>
      <c r="E68" s="39" t="s">
        <v>24</v>
      </c>
      <c r="F68" s="39">
        <v>23</v>
      </c>
      <c r="G68" s="39" t="s">
        <v>28</v>
      </c>
      <c r="H68" s="39" t="s">
        <v>29</v>
      </c>
      <c r="I68" s="39">
        <v>1</v>
      </c>
      <c r="J68" s="39">
        <v>1</v>
      </c>
      <c r="K68" s="39">
        <v>18</v>
      </c>
      <c r="L68" s="39">
        <v>21</v>
      </c>
      <c r="M68" s="39">
        <v>11</v>
      </c>
      <c r="N68" s="39">
        <v>50</v>
      </c>
      <c r="O68" s="39">
        <v>50</v>
      </c>
      <c r="P68" s="40">
        <v>1</v>
      </c>
      <c r="Q68" s="39">
        <v>1</v>
      </c>
      <c r="R68" s="39" t="s">
        <v>0</v>
      </c>
      <c r="S68" s="39" t="s">
        <v>0</v>
      </c>
      <c r="T68" s="39">
        <v>1</v>
      </c>
      <c r="U68" s="39"/>
    </row>
    <row r="69" spans="1:21" ht="15.75" customHeight="1">
      <c r="A69" s="37" t="s">
        <v>95</v>
      </c>
      <c r="B69" s="37">
        <v>2</v>
      </c>
      <c r="C69" s="37">
        <v>2</v>
      </c>
      <c r="D69" s="37" t="s">
        <v>103</v>
      </c>
      <c r="E69" s="37" t="s">
        <v>24</v>
      </c>
      <c r="F69" s="37">
        <v>25</v>
      </c>
      <c r="G69" s="37" t="s">
        <v>28</v>
      </c>
      <c r="H69" s="37" t="s">
        <v>29</v>
      </c>
      <c r="I69" s="37">
        <v>1</v>
      </c>
      <c r="J69" s="37">
        <v>2</v>
      </c>
      <c r="K69" s="37">
        <v>18</v>
      </c>
      <c r="L69" s="37">
        <v>21</v>
      </c>
      <c r="M69" s="37">
        <v>11</v>
      </c>
      <c r="N69" s="37">
        <v>50</v>
      </c>
      <c r="O69" s="37">
        <v>50</v>
      </c>
      <c r="P69" s="38">
        <v>1</v>
      </c>
      <c r="Q69" s="37">
        <v>1</v>
      </c>
      <c r="R69" s="39" t="s">
        <v>0</v>
      </c>
      <c r="S69" s="39" t="s">
        <v>0</v>
      </c>
      <c r="T69" s="37"/>
      <c r="U69" s="37"/>
    </row>
    <row r="70" spans="1:21" ht="15.75" customHeight="1">
      <c r="A70" s="39" t="s">
        <v>95</v>
      </c>
      <c r="B70" s="39">
        <v>2</v>
      </c>
      <c r="C70" s="39">
        <v>2</v>
      </c>
      <c r="D70" s="39" t="s">
        <v>104</v>
      </c>
      <c r="E70" s="39" t="s">
        <v>24</v>
      </c>
      <c r="F70" s="39">
        <v>20</v>
      </c>
      <c r="G70" s="39" t="s">
        <v>28</v>
      </c>
      <c r="H70" s="39" t="s">
        <v>29</v>
      </c>
      <c r="I70" s="39">
        <v>1</v>
      </c>
      <c r="J70" s="39">
        <v>2</v>
      </c>
      <c r="K70" s="39">
        <v>18</v>
      </c>
      <c r="L70" s="39">
        <v>21</v>
      </c>
      <c r="M70" s="39">
        <v>11</v>
      </c>
      <c r="N70" s="39">
        <v>50</v>
      </c>
      <c r="O70" s="39">
        <v>50</v>
      </c>
      <c r="P70" s="40">
        <v>1</v>
      </c>
      <c r="Q70" s="39">
        <v>1</v>
      </c>
      <c r="R70" s="39" t="s">
        <v>0</v>
      </c>
      <c r="S70" s="39" t="s">
        <v>0</v>
      </c>
      <c r="T70" s="39">
        <v>1</v>
      </c>
      <c r="U70" s="39"/>
    </row>
    <row r="71" spans="1:21" ht="15.75" customHeight="1">
      <c r="A71" s="37" t="s">
        <v>95</v>
      </c>
      <c r="B71" s="37">
        <v>2</v>
      </c>
      <c r="C71" s="37">
        <v>2</v>
      </c>
      <c r="D71" s="37" t="s">
        <v>105</v>
      </c>
      <c r="E71" s="37" t="s">
        <v>24</v>
      </c>
      <c r="F71" s="37">
        <v>24</v>
      </c>
      <c r="G71" s="37" t="s">
        <v>28</v>
      </c>
      <c r="H71" s="37" t="s">
        <v>29</v>
      </c>
      <c r="I71" s="37">
        <v>1</v>
      </c>
      <c r="J71" s="37">
        <v>2</v>
      </c>
      <c r="K71" s="37">
        <v>18</v>
      </c>
      <c r="L71" s="37">
        <v>21</v>
      </c>
      <c r="M71" s="37">
        <v>11</v>
      </c>
      <c r="N71" s="37">
        <v>50</v>
      </c>
      <c r="O71" s="37">
        <v>50</v>
      </c>
      <c r="P71" s="38">
        <v>1</v>
      </c>
      <c r="Q71" s="37">
        <v>1</v>
      </c>
      <c r="R71" s="37" t="s">
        <v>0</v>
      </c>
      <c r="S71" s="37" t="s">
        <v>54</v>
      </c>
      <c r="T71" s="37"/>
      <c r="U71" s="37"/>
    </row>
    <row r="72" spans="1:21" ht="15.75" customHeight="1">
      <c r="A72" s="39" t="s">
        <v>95</v>
      </c>
      <c r="B72" s="39">
        <v>2</v>
      </c>
      <c r="C72" s="39">
        <v>2</v>
      </c>
      <c r="D72" s="39" t="s">
        <v>106</v>
      </c>
      <c r="E72" s="39" t="s">
        <v>34</v>
      </c>
      <c r="F72" s="39">
        <v>23</v>
      </c>
      <c r="G72" s="39" t="s">
        <v>25</v>
      </c>
      <c r="H72" s="39" t="s">
        <v>72</v>
      </c>
      <c r="I72" s="39">
        <v>1</v>
      </c>
      <c r="J72" s="39">
        <v>2</v>
      </c>
      <c r="K72" s="39">
        <v>18</v>
      </c>
      <c r="L72" s="39">
        <v>21</v>
      </c>
      <c r="M72" s="39">
        <v>11</v>
      </c>
      <c r="N72" s="39">
        <v>50</v>
      </c>
      <c r="O72" s="39">
        <v>50</v>
      </c>
      <c r="P72" s="40">
        <v>1</v>
      </c>
      <c r="Q72" s="39">
        <v>1</v>
      </c>
      <c r="R72" s="39" t="s">
        <v>0</v>
      </c>
      <c r="S72" s="39" t="s">
        <v>0</v>
      </c>
      <c r="T72" s="39"/>
      <c r="U72" s="39"/>
    </row>
    <row r="73" spans="1:21" ht="15.75" customHeight="1">
      <c r="A73" s="37" t="s">
        <v>95</v>
      </c>
      <c r="B73" s="37">
        <v>2</v>
      </c>
      <c r="C73" s="37">
        <v>2</v>
      </c>
      <c r="D73" s="37" t="s">
        <v>107</v>
      </c>
      <c r="E73" s="37" t="s">
        <v>34</v>
      </c>
      <c r="F73" s="37">
        <v>18</v>
      </c>
      <c r="G73" s="37" t="s">
        <v>25</v>
      </c>
      <c r="H73" s="37" t="s">
        <v>29</v>
      </c>
      <c r="I73" s="37">
        <v>1</v>
      </c>
      <c r="J73" s="37">
        <v>2</v>
      </c>
      <c r="K73" s="37">
        <v>18</v>
      </c>
      <c r="L73" s="37">
        <v>21</v>
      </c>
      <c r="M73" s="37">
        <v>11</v>
      </c>
      <c r="N73" s="37">
        <v>50</v>
      </c>
      <c r="O73" s="37">
        <v>50</v>
      </c>
      <c r="P73" s="38">
        <v>1</v>
      </c>
      <c r="Q73" s="37">
        <v>1</v>
      </c>
      <c r="R73" s="37" t="s">
        <v>0</v>
      </c>
      <c r="S73" s="37" t="s">
        <v>0</v>
      </c>
      <c r="T73" s="37"/>
      <c r="U73" s="37"/>
    </row>
    <row r="74" spans="1:21" ht="15.75" customHeight="1">
      <c r="A74" s="39" t="s">
        <v>108</v>
      </c>
      <c r="B74" s="39">
        <v>2</v>
      </c>
      <c r="C74" s="39">
        <v>2</v>
      </c>
      <c r="D74" s="39" t="s">
        <v>109</v>
      </c>
      <c r="E74" s="39" t="s">
        <v>24</v>
      </c>
      <c r="F74" s="39">
        <v>18</v>
      </c>
      <c r="G74" s="39" t="s">
        <v>25</v>
      </c>
      <c r="H74" s="39" t="s">
        <v>29</v>
      </c>
      <c r="I74" s="39">
        <v>0</v>
      </c>
      <c r="J74" s="39">
        <v>2</v>
      </c>
      <c r="K74" s="39">
        <v>18</v>
      </c>
      <c r="L74" s="39">
        <v>21</v>
      </c>
      <c r="M74" s="39">
        <v>11</v>
      </c>
      <c r="N74" s="39">
        <v>50</v>
      </c>
      <c r="O74" s="39">
        <v>50</v>
      </c>
      <c r="P74" s="40">
        <v>1</v>
      </c>
      <c r="Q74" s="39">
        <v>1</v>
      </c>
      <c r="R74" s="39" t="s">
        <v>0</v>
      </c>
      <c r="S74" s="39" t="s">
        <v>0</v>
      </c>
      <c r="T74" s="39"/>
      <c r="U74" s="39"/>
    </row>
    <row r="75" spans="1:21" ht="15.75" customHeight="1">
      <c r="A75" s="37" t="s">
        <v>108</v>
      </c>
      <c r="B75" s="37">
        <v>2</v>
      </c>
      <c r="C75" s="37">
        <v>2</v>
      </c>
      <c r="D75" s="37" t="s">
        <v>110</v>
      </c>
      <c r="E75" s="37" t="s">
        <v>24</v>
      </c>
      <c r="F75" s="37">
        <v>25</v>
      </c>
      <c r="G75" s="37" t="s">
        <v>25</v>
      </c>
      <c r="H75" s="37" t="s">
        <v>72</v>
      </c>
      <c r="I75" s="37">
        <v>1</v>
      </c>
      <c r="J75" s="37">
        <v>2</v>
      </c>
      <c r="K75" s="37">
        <v>18</v>
      </c>
      <c r="L75" s="37">
        <v>21</v>
      </c>
      <c r="M75" s="37">
        <v>11</v>
      </c>
      <c r="N75" s="37">
        <v>50</v>
      </c>
      <c r="O75" s="37">
        <v>50</v>
      </c>
      <c r="P75" s="38">
        <v>1</v>
      </c>
      <c r="Q75" s="37">
        <v>1</v>
      </c>
      <c r="R75" s="37" t="s">
        <v>0</v>
      </c>
      <c r="S75" s="37" t="s">
        <v>0</v>
      </c>
      <c r="T75" s="37"/>
      <c r="U75" s="37"/>
    </row>
    <row r="76" spans="1:21" ht="15.75" customHeight="1">
      <c r="A76" s="39" t="s">
        <v>108</v>
      </c>
      <c r="B76" s="39">
        <v>2</v>
      </c>
      <c r="C76" s="39">
        <v>2</v>
      </c>
      <c r="D76" s="39" t="s">
        <v>111</v>
      </c>
      <c r="E76" s="39" t="s">
        <v>34</v>
      </c>
      <c r="F76" s="39">
        <v>27</v>
      </c>
      <c r="G76" s="39" t="s">
        <v>28</v>
      </c>
      <c r="H76" s="39" t="s">
        <v>29</v>
      </c>
      <c r="I76" s="39">
        <v>1</v>
      </c>
      <c r="J76" s="39">
        <v>2</v>
      </c>
      <c r="K76" s="39">
        <v>18</v>
      </c>
      <c r="L76" s="39">
        <v>21</v>
      </c>
      <c r="M76" s="39">
        <v>11</v>
      </c>
      <c r="N76" s="39">
        <v>50</v>
      </c>
      <c r="O76" s="39">
        <v>50</v>
      </c>
      <c r="P76" s="40">
        <v>1</v>
      </c>
      <c r="Q76" s="39">
        <v>1</v>
      </c>
      <c r="R76" s="39" t="s">
        <v>0</v>
      </c>
      <c r="S76" s="39" t="s">
        <v>0</v>
      </c>
      <c r="T76" s="39"/>
      <c r="U76" s="39"/>
    </row>
    <row r="77" spans="1:21" ht="15.75" customHeight="1">
      <c r="A77" s="37" t="s">
        <v>108</v>
      </c>
      <c r="B77" s="37">
        <v>2</v>
      </c>
      <c r="C77" s="37">
        <v>2</v>
      </c>
      <c r="D77" s="37" t="s">
        <v>112</v>
      </c>
      <c r="E77" s="37" t="s">
        <v>24</v>
      </c>
      <c r="F77" s="37">
        <v>25</v>
      </c>
      <c r="G77" s="37" t="s">
        <v>28</v>
      </c>
      <c r="H77" s="37" t="s">
        <v>29</v>
      </c>
      <c r="I77" s="37">
        <v>1</v>
      </c>
      <c r="J77" s="37">
        <v>3</v>
      </c>
      <c r="K77" s="37">
        <v>18</v>
      </c>
      <c r="L77" s="37">
        <v>21</v>
      </c>
      <c r="M77" s="37">
        <v>11</v>
      </c>
      <c r="N77" s="37">
        <v>50</v>
      </c>
      <c r="O77" s="37">
        <v>50</v>
      </c>
      <c r="P77" s="38">
        <v>1</v>
      </c>
      <c r="Q77" s="37">
        <v>1</v>
      </c>
      <c r="R77" s="37" t="s">
        <v>0</v>
      </c>
      <c r="S77" s="37" t="s">
        <v>0</v>
      </c>
      <c r="T77" s="37"/>
      <c r="U77" s="37"/>
    </row>
    <row r="78" spans="1:21" ht="15.75" customHeight="1">
      <c r="A78" s="39" t="s">
        <v>108</v>
      </c>
      <c r="B78" s="39">
        <v>2</v>
      </c>
      <c r="C78" s="39">
        <v>2</v>
      </c>
      <c r="D78" s="39" t="s">
        <v>113</v>
      </c>
      <c r="E78" s="39" t="s">
        <v>34</v>
      </c>
      <c r="F78" s="39">
        <v>25</v>
      </c>
      <c r="G78" s="39" t="s">
        <v>28</v>
      </c>
      <c r="H78" s="39" t="s">
        <v>72</v>
      </c>
      <c r="I78" s="39">
        <v>1</v>
      </c>
      <c r="J78" s="39">
        <v>2</v>
      </c>
      <c r="K78" s="39">
        <v>18</v>
      </c>
      <c r="L78" s="39">
        <v>21</v>
      </c>
      <c r="M78" s="39">
        <v>11</v>
      </c>
      <c r="N78" s="39">
        <v>50</v>
      </c>
      <c r="O78" s="39">
        <v>50</v>
      </c>
      <c r="P78" s="40">
        <v>1</v>
      </c>
      <c r="Q78" s="39">
        <v>1</v>
      </c>
      <c r="R78" s="39" t="s">
        <v>0</v>
      </c>
      <c r="S78" s="39" t="s">
        <v>54</v>
      </c>
      <c r="T78" s="39"/>
      <c r="U78" s="39"/>
    </row>
    <row r="79" spans="1:21" ht="15.75" customHeight="1">
      <c r="A79" s="37" t="s">
        <v>108</v>
      </c>
      <c r="B79" s="37">
        <v>2</v>
      </c>
      <c r="C79" s="37">
        <v>2</v>
      </c>
      <c r="D79" s="37" t="s">
        <v>114</v>
      </c>
      <c r="E79" s="37" t="s">
        <v>24</v>
      </c>
      <c r="F79" s="37">
        <v>23</v>
      </c>
      <c r="G79" s="37" t="s">
        <v>28</v>
      </c>
      <c r="H79" s="37" t="s">
        <v>72</v>
      </c>
      <c r="I79" s="37">
        <v>1</v>
      </c>
      <c r="J79" s="37">
        <v>2</v>
      </c>
      <c r="K79" s="37">
        <v>18</v>
      </c>
      <c r="L79" s="37">
        <v>21</v>
      </c>
      <c r="M79" s="37">
        <v>11</v>
      </c>
      <c r="N79" s="37">
        <v>50</v>
      </c>
      <c r="O79" s="37">
        <v>50</v>
      </c>
      <c r="P79" s="38">
        <v>1</v>
      </c>
      <c r="Q79" s="37">
        <v>1</v>
      </c>
      <c r="R79" s="37" t="s">
        <v>0</v>
      </c>
      <c r="S79" s="37" t="s">
        <v>0</v>
      </c>
      <c r="T79" s="37"/>
      <c r="U79" s="37"/>
    </row>
    <row r="80" spans="1:21" ht="15.75" customHeight="1">
      <c r="A80" s="39" t="s">
        <v>108</v>
      </c>
      <c r="B80" s="39">
        <v>2</v>
      </c>
      <c r="C80" s="39">
        <v>2</v>
      </c>
      <c r="D80" s="39" t="s">
        <v>115</v>
      </c>
      <c r="E80" s="39" t="s">
        <v>24</v>
      </c>
      <c r="F80" s="39">
        <v>22</v>
      </c>
      <c r="G80" s="39" t="s">
        <v>28</v>
      </c>
      <c r="H80" s="39" t="s">
        <v>36</v>
      </c>
      <c r="I80" s="39">
        <v>2</v>
      </c>
      <c r="J80" s="39">
        <v>1</v>
      </c>
      <c r="K80" s="39">
        <v>18</v>
      </c>
      <c r="L80" s="39">
        <v>21</v>
      </c>
      <c r="M80" s="39">
        <v>11</v>
      </c>
      <c r="N80" s="39">
        <v>50</v>
      </c>
      <c r="O80" s="39">
        <v>50</v>
      </c>
      <c r="P80" s="40">
        <v>1</v>
      </c>
      <c r="Q80" s="39">
        <v>1</v>
      </c>
      <c r="R80" s="39" t="s">
        <v>0</v>
      </c>
      <c r="S80" s="39" t="s">
        <v>0</v>
      </c>
      <c r="T80" s="39"/>
      <c r="U80" s="39"/>
    </row>
    <row r="81" spans="1:21" ht="15.75" customHeight="1">
      <c r="A81" s="37" t="s">
        <v>108</v>
      </c>
      <c r="B81" s="37">
        <v>2</v>
      </c>
      <c r="C81" s="37">
        <v>2</v>
      </c>
      <c r="D81" s="37" t="s">
        <v>116</v>
      </c>
      <c r="E81" s="37" t="s">
        <v>34</v>
      </c>
      <c r="F81" s="37">
        <v>22</v>
      </c>
      <c r="G81" s="37" t="s">
        <v>28</v>
      </c>
      <c r="H81" s="37" t="s">
        <v>36</v>
      </c>
      <c r="I81" s="37">
        <v>1</v>
      </c>
      <c r="J81" s="37">
        <v>2</v>
      </c>
      <c r="K81" s="37">
        <v>18</v>
      </c>
      <c r="L81" s="37">
        <v>21</v>
      </c>
      <c r="M81" s="37">
        <v>11</v>
      </c>
      <c r="N81" s="37">
        <v>50</v>
      </c>
      <c r="O81" s="37">
        <v>50</v>
      </c>
      <c r="P81" s="38">
        <v>1</v>
      </c>
      <c r="Q81" s="37">
        <v>1</v>
      </c>
      <c r="R81" s="37" t="s">
        <v>0</v>
      </c>
      <c r="S81" s="37" t="s">
        <v>0</v>
      </c>
      <c r="T81" s="37"/>
      <c r="U81" s="37"/>
    </row>
    <row r="82" spans="1:21" ht="15.75" customHeight="1">
      <c r="A82" s="39" t="s">
        <v>108</v>
      </c>
      <c r="B82" s="39">
        <v>2</v>
      </c>
      <c r="C82" s="39">
        <v>2</v>
      </c>
      <c r="D82" s="39" t="s">
        <v>117</v>
      </c>
      <c r="E82" s="39" t="s">
        <v>34</v>
      </c>
      <c r="F82" s="39">
        <v>30</v>
      </c>
      <c r="G82" s="39" t="s">
        <v>25</v>
      </c>
      <c r="H82" s="39" t="s">
        <v>36</v>
      </c>
      <c r="I82" s="39">
        <v>1</v>
      </c>
      <c r="J82" s="39">
        <v>2</v>
      </c>
      <c r="K82" s="39">
        <v>18</v>
      </c>
      <c r="L82" s="39">
        <v>21</v>
      </c>
      <c r="M82" s="39">
        <v>11</v>
      </c>
      <c r="N82" s="39">
        <v>50</v>
      </c>
      <c r="O82" s="39">
        <v>50</v>
      </c>
      <c r="P82" s="40">
        <v>1</v>
      </c>
      <c r="Q82" s="39">
        <v>1</v>
      </c>
      <c r="R82" s="39" t="s">
        <v>0</v>
      </c>
      <c r="S82" s="39" t="s">
        <v>0</v>
      </c>
      <c r="T82" s="39"/>
      <c r="U82" s="39"/>
    </row>
    <row r="83" spans="1:21" ht="15.75" customHeight="1">
      <c r="A83" s="37" t="s">
        <v>108</v>
      </c>
      <c r="B83" s="37">
        <v>2</v>
      </c>
      <c r="C83" s="37">
        <v>2</v>
      </c>
      <c r="D83" s="37" t="s">
        <v>118</v>
      </c>
      <c r="E83" s="37" t="s">
        <v>24</v>
      </c>
      <c r="F83" s="37">
        <v>20</v>
      </c>
      <c r="G83" s="37" t="s">
        <v>28</v>
      </c>
      <c r="H83" s="37" t="s">
        <v>36</v>
      </c>
      <c r="I83" s="37">
        <v>2</v>
      </c>
      <c r="J83" s="37">
        <v>2</v>
      </c>
      <c r="K83" s="37">
        <v>18</v>
      </c>
      <c r="L83" s="37">
        <v>21</v>
      </c>
      <c r="M83" s="37">
        <v>11</v>
      </c>
      <c r="N83" s="37">
        <v>50</v>
      </c>
      <c r="O83" s="37">
        <v>50</v>
      </c>
      <c r="P83" s="38">
        <v>1</v>
      </c>
      <c r="Q83" s="37">
        <v>1</v>
      </c>
      <c r="R83" s="37" t="s">
        <v>0</v>
      </c>
      <c r="S83" s="37" t="s">
        <v>0</v>
      </c>
      <c r="T83" s="37"/>
      <c r="U83" s="37"/>
    </row>
    <row r="84" spans="1:21" ht="15.75" customHeight="1">
      <c r="A84" s="39" t="s">
        <v>108</v>
      </c>
      <c r="B84" s="39">
        <v>2</v>
      </c>
      <c r="C84" s="39">
        <v>2</v>
      </c>
      <c r="D84" s="39" t="s">
        <v>119</v>
      </c>
      <c r="E84" s="39" t="s">
        <v>24</v>
      </c>
      <c r="F84" s="39">
        <v>27</v>
      </c>
      <c r="G84" s="39" t="s">
        <v>28</v>
      </c>
      <c r="H84" s="39" t="s">
        <v>36</v>
      </c>
      <c r="I84" s="39">
        <v>0</v>
      </c>
      <c r="J84" s="39">
        <v>2</v>
      </c>
      <c r="K84" s="39">
        <v>18</v>
      </c>
      <c r="L84" s="39">
        <v>21</v>
      </c>
      <c r="M84" s="39">
        <v>11</v>
      </c>
      <c r="N84" s="39">
        <v>50</v>
      </c>
      <c r="O84" s="39">
        <v>50</v>
      </c>
      <c r="P84" s="40">
        <v>1</v>
      </c>
      <c r="Q84" s="39">
        <v>1</v>
      </c>
      <c r="R84" s="39" t="s">
        <v>0</v>
      </c>
      <c r="S84" s="39" t="s">
        <v>0</v>
      </c>
      <c r="T84" s="39"/>
      <c r="U84" s="39"/>
    </row>
    <row r="85" spans="1:21" ht="15.75" customHeight="1">
      <c r="A85" s="37" t="s">
        <v>95</v>
      </c>
      <c r="B85" s="37">
        <v>3</v>
      </c>
      <c r="C85" s="37">
        <v>3</v>
      </c>
      <c r="D85" s="39" t="s">
        <v>120</v>
      </c>
      <c r="E85" s="39" t="s">
        <v>24</v>
      </c>
      <c r="F85" s="39">
        <v>25</v>
      </c>
      <c r="G85" s="39" t="s">
        <v>25</v>
      </c>
      <c r="H85" s="39" t="s">
        <v>29</v>
      </c>
      <c r="I85" s="37">
        <v>2</v>
      </c>
      <c r="J85" s="37">
        <v>2</v>
      </c>
      <c r="K85" s="37">
        <v>17</v>
      </c>
      <c r="L85" s="37">
        <v>22</v>
      </c>
      <c r="M85" s="37">
        <v>15</v>
      </c>
      <c r="N85" s="37">
        <v>54</v>
      </c>
      <c r="O85" s="37">
        <v>50</v>
      </c>
      <c r="P85" s="38">
        <v>1</v>
      </c>
      <c r="Q85" s="37">
        <v>1</v>
      </c>
      <c r="R85" s="37" t="s">
        <v>0</v>
      </c>
      <c r="S85" s="37" t="s">
        <v>0</v>
      </c>
      <c r="T85" s="37"/>
      <c r="U85" s="37"/>
    </row>
    <row r="86" spans="1:21" ht="15.75" customHeight="1">
      <c r="A86" s="39" t="s">
        <v>95</v>
      </c>
      <c r="B86" s="39">
        <v>3</v>
      </c>
      <c r="C86" s="39">
        <v>3</v>
      </c>
      <c r="D86" s="39" t="s">
        <v>121</v>
      </c>
      <c r="E86" s="39" t="s">
        <v>34</v>
      </c>
      <c r="F86" s="39">
        <v>23</v>
      </c>
      <c r="G86" s="39" t="s">
        <v>25</v>
      </c>
      <c r="H86" s="39" t="s">
        <v>29</v>
      </c>
      <c r="I86" s="39">
        <v>1</v>
      </c>
      <c r="J86" s="39">
        <v>2</v>
      </c>
      <c r="K86" s="39">
        <v>17</v>
      </c>
      <c r="L86" s="39">
        <v>22</v>
      </c>
      <c r="M86" s="39">
        <v>15</v>
      </c>
      <c r="N86" s="39">
        <v>54</v>
      </c>
      <c r="O86" s="39">
        <v>50</v>
      </c>
      <c r="P86" s="40">
        <v>1</v>
      </c>
      <c r="Q86" s="39">
        <v>1</v>
      </c>
      <c r="R86" s="39" t="s">
        <v>0</v>
      </c>
      <c r="S86" s="39" t="s">
        <v>0</v>
      </c>
      <c r="T86" s="39"/>
      <c r="U86" s="39"/>
    </row>
    <row r="87" spans="1:21" ht="15.75" customHeight="1">
      <c r="A87" s="37" t="s">
        <v>95</v>
      </c>
      <c r="B87" s="37">
        <v>3</v>
      </c>
      <c r="C87" s="37">
        <v>3</v>
      </c>
      <c r="D87" s="37" t="s">
        <v>122</v>
      </c>
      <c r="E87" s="37" t="s">
        <v>34</v>
      </c>
      <c r="F87" s="37">
        <v>22</v>
      </c>
      <c r="G87" s="37" t="s">
        <v>28</v>
      </c>
      <c r="H87" s="37" t="s">
        <v>72</v>
      </c>
      <c r="I87" s="37">
        <v>0</v>
      </c>
      <c r="J87" s="37">
        <v>3</v>
      </c>
      <c r="K87" s="37">
        <v>18</v>
      </c>
      <c r="L87" s="37">
        <v>21</v>
      </c>
      <c r="M87" s="37">
        <v>11</v>
      </c>
      <c r="N87" s="37">
        <v>50</v>
      </c>
      <c r="O87" s="37">
        <v>50</v>
      </c>
      <c r="P87" s="38">
        <v>1</v>
      </c>
      <c r="Q87" s="37">
        <v>1</v>
      </c>
      <c r="R87" s="37" t="s">
        <v>0</v>
      </c>
      <c r="S87" s="37" t="s">
        <v>54</v>
      </c>
      <c r="T87" s="37"/>
      <c r="U87" s="37"/>
    </row>
    <row r="88" spans="1:21" ht="15.75" customHeight="1">
      <c r="A88" s="39" t="s">
        <v>95</v>
      </c>
      <c r="B88" s="39">
        <v>3</v>
      </c>
      <c r="C88" s="39">
        <v>3</v>
      </c>
      <c r="D88" s="39" t="s">
        <v>123</v>
      </c>
      <c r="E88" s="39" t="s">
        <v>24</v>
      </c>
      <c r="F88" s="39">
        <v>22</v>
      </c>
      <c r="G88" s="39" t="s">
        <v>25</v>
      </c>
      <c r="H88" s="39" t="s">
        <v>72</v>
      </c>
      <c r="I88" s="39">
        <v>2</v>
      </c>
      <c r="J88" s="39">
        <v>2</v>
      </c>
      <c r="K88" s="39">
        <v>18</v>
      </c>
      <c r="L88" s="39">
        <v>21</v>
      </c>
      <c r="M88" s="39">
        <v>11</v>
      </c>
      <c r="N88" s="39">
        <v>50</v>
      </c>
      <c r="O88" s="39">
        <v>50</v>
      </c>
      <c r="P88" s="40">
        <v>1</v>
      </c>
      <c r="Q88" s="39">
        <v>1</v>
      </c>
      <c r="R88" s="39" t="s">
        <v>0</v>
      </c>
      <c r="S88" s="39" t="s">
        <v>0</v>
      </c>
      <c r="T88" s="39"/>
      <c r="U88" s="39"/>
    </row>
    <row r="89" spans="1:21" ht="15.75" customHeight="1">
      <c r="A89" s="37" t="s">
        <v>95</v>
      </c>
      <c r="B89" s="37">
        <v>3</v>
      </c>
      <c r="C89" s="37">
        <v>3</v>
      </c>
      <c r="D89" s="37" t="s">
        <v>124</v>
      </c>
      <c r="E89" s="37" t="s">
        <v>24</v>
      </c>
      <c r="F89" s="37">
        <v>30</v>
      </c>
      <c r="G89" s="37" t="s">
        <v>25</v>
      </c>
      <c r="H89" s="37" t="s">
        <v>72</v>
      </c>
      <c r="I89" s="37">
        <v>1</v>
      </c>
      <c r="J89" s="37">
        <v>3</v>
      </c>
      <c r="K89" s="37">
        <v>18</v>
      </c>
      <c r="L89" s="37">
        <v>21</v>
      </c>
      <c r="M89" s="37">
        <v>11</v>
      </c>
      <c r="N89" s="37">
        <v>50</v>
      </c>
      <c r="O89" s="37">
        <v>50</v>
      </c>
      <c r="P89" s="38">
        <v>1</v>
      </c>
      <c r="Q89" s="37">
        <v>1</v>
      </c>
      <c r="R89" s="37" t="s">
        <v>0</v>
      </c>
      <c r="S89" s="37" t="s">
        <v>0</v>
      </c>
      <c r="T89" s="37">
        <v>1</v>
      </c>
      <c r="U89" s="37"/>
    </row>
    <row r="90" spans="1:21" ht="15.75" customHeight="1">
      <c r="A90" s="39" t="s">
        <v>95</v>
      </c>
      <c r="B90" s="39">
        <v>3</v>
      </c>
      <c r="C90" s="39">
        <v>3</v>
      </c>
      <c r="D90" s="39" t="s">
        <v>125</v>
      </c>
      <c r="E90" s="39" t="s">
        <v>24</v>
      </c>
      <c r="F90" s="39">
        <v>20</v>
      </c>
      <c r="G90" s="39" t="s">
        <v>28</v>
      </c>
      <c r="H90" s="39" t="s">
        <v>72</v>
      </c>
      <c r="I90" s="39">
        <v>0</v>
      </c>
      <c r="J90" s="39">
        <v>3</v>
      </c>
      <c r="K90" s="39">
        <v>18</v>
      </c>
      <c r="L90" s="39">
        <v>21</v>
      </c>
      <c r="M90" s="39">
        <v>11</v>
      </c>
      <c r="N90" s="39">
        <v>50</v>
      </c>
      <c r="O90" s="39">
        <v>50</v>
      </c>
      <c r="P90" s="40">
        <v>1</v>
      </c>
      <c r="Q90" s="39">
        <v>1</v>
      </c>
      <c r="R90" s="39" t="s">
        <v>0</v>
      </c>
      <c r="S90" s="39" t="s">
        <v>0</v>
      </c>
      <c r="T90" s="39">
        <v>1</v>
      </c>
      <c r="U90" s="39"/>
    </row>
    <row r="91" spans="1:21" ht="15.75" customHeight="1">
      <c r="A91" s="37" t="s">
        <v>95</v>
      </c>
      <c r="B91" s="37">
        <v>3</v>
      </c>
      <c r="C91" s="37">
        <v>3</v>
      </c>
      <c r="D91" s="37" t="s">
        <v>126</v>
      </c>
      <c r="E91" s="37" t="s">
        <v>34</v>
      </c>
      <c r="F91" s="37">
        <v>27</v>
      </c>
      <c r="G91" s="37" t="s">
        <v>28</v>
      </c>
      <c r="H91" s="37" t="s">
        <v>36</v>
      </c>
      <c r="I91" s="37">
        <v>2</v>
      </c>
      <c r="J91" s="37">
        <v>2</v>
      </c>
      <c r="K91" s="37">
        <v>18</v>
      </c>
      <c r="L91" s="37">
        <v>21</v>
      </c>
      <c r="M91" s="37">
        <v>11</v>
      </c>
      <c r="N91" s="37">
        <v>50</v>
      </c>
      <c r="O91" s="37">
        <v>50</v>
      </c>
      <c r="P91" s="38">
        <v>1</v>
      </c>
      <c r="Q91" s="37">
        <v>1</v>
      </c>
      <c r="R91" s="37" t="s">
        <v>0</v>
      </c>
      <c r="S91" s="37" t="s">
        <v>0</v>
      </c>
      <c r="T91" s="37">
        <v>1</v>
      </c>
      <c r="U91" s="37"/>
    </row>
    <row r="92" spans="1:21" ht="15.75" customHeight="1">
      <c r="A92" s="39" t="s">
        <v>95</v>
      </c>
      <c r="B92" s="39">
        <v>3</v>
      </c>
      <c r="C92" s="39">
        <v>3</v>
      </c>
      <c r="D92" s="39" t="s">
        <v>127</v>
      </c>
      <c r="E92" s="39" t="s">
        <v>34</v>
      </c>
      <c r="F92" s="39">
        <v>22</v>
      </c>
      <c r="G92" s="39" t="s">
        <v>28</v>
      </c>
      <c r="H92" s="39" t="s">
        <v>36</v>
      </c>
      <c r="I92" s="39">
        <v>0</v>
      </c>
      <c r="J92" s="39">
        <v>3</v>
      </c>
      <c r="K92" s="39">
        <v>18</v>
      </c>
      <c r="L92" s="39">
        <v>21</v>
      </c>
      <c r="M92" s="39">
        <v>11</v>
      </c>
      <c r="N92" s="39">
        <v>50</v>
      </c>
      <c r="O92" s="39">
        <v>50</v>
      </c>
      <c r="P92" s="40">
        <v>1</v>
      </c>
      <c r="Q92" s="39">
        <v>1</v>
      </c>
      <c r="R92" s="39" t="s">
        <v>0</v>
      </c>
      <c r="S92" s="39" t="s">
        <v>0</v>
      </c>
      <c r="T92" s="39"/>
      <c r="U92" s="39"/>
    </row>
    <row r="93" spans="1:21" ht="15.75" customHeight="1">
      <c r="A93" s="37" t="s">
        <v>95</v>
      </c>
      <c r="B93" s="37">
        <v>3</v>
      </c>
      <c r="C93" s="37">
        <v>3</v>
      </c>
      <c r="D93" s="37" t="s">
        <v>128</v>
      </c>
      <c r="E93" s="37" t="s">
        <v>34</v>
      </c>
      <c r="F93" s="37">
        <v>25</v>
      </c>
      <c r="G93" s="37" t="s">
        <v>28</v>
      </c>
      <c r="H93" s="37" t="s">
        <v>36</v>
      </c>
      <c r="I93" s="37">
        <v>2</v>
      </c>
      <c r="J93" s="37">
        <v>2</v>
      </c>
      <c r="K93" s="37">
        <v>18</v>
      </c>
      <c r="L93" s="37">
        <v>21</v>
      </c>
      <c r="M93" s="37">
        <v>11</v>
      </c>
      <c r="N93" s="37">
        <v>50</v>
      </c>
      <c r="O93" s="37">
        <v>50</v>
      </c>
      <c r="P93" s="38">
        <v>1</v>
      </c>
      <c r="Q93" s="37">
        <v>1</v>
      </c>
      <c r="R93" s="37" t="s">
        <v>0</v>
      </c>
      <c r="S93" s="37" t="s">
        <v>0</v>
      </c>
      <c r="T93" s="37"/>
      <c r="U93" s="37"/>
    </row>
    <row r="94" spans="1:21" ht="15.75" customHeight="1">
      <c r="A94" s="39" t="s">
        <v>95</v>
      </c>
      <c r="B94" s="39">
        <v>3</v>
      </c>
      <c r="C94" s="39">
        <v>3</v>
      </c>
      <c r="D94" s="39" t="s">
        <v>129</v>
      </c>
      <c r="E94" s="39" t="s">
        <v>34</v>
      </c>
      <c r="F94" s="39">
        <v>26</v>
      </c>
      <c r="G94" s="39" t="s">
        <v>28</v>
      </c>
      <c r="H94" s="39" t="s">
        <v>36</v>
      </c>
      <c r="I94" s="39">
        <v>2</v>
      </c>
      <c r="J94" s="39">
        <v>2</v>
      </c>
      <c r="K94" s="39">
        <v>18</v>
      </c>
      <c r="L94" s="39">
        <v>21</v>
      </c>
      <c r="M94" s="39">
        <v>11</v>
      </c>
      <c r="N94" s="39">
        <v>50</v>
      </c>
      <c r="O94" s="39">
        <v>50</v>
      </c>
      <c r="P94" s="40">
        <v>1</v>
      </c>
      <c r="Q94" s="39">
        <v>1</v>
      </c>
      <c r="R94" s="39" t="s">
        <v>0</v>
      </c>
      <c r="S94" s="39" t="s">
        <v>0</v>
      </c>
      <c r="T94" s="39"/>
      <c r="U94" s="39"/>
    </row>
    <row r="95" spans="1:21" ht="15.75" customHeight="1">
      <c r="A95" s="37" t="s">
        <v>130</v>
      </c>
      <c r="B95" s="37">
        <v>3</v>
      </c>
      <c r="C95" s="37">
        <v>3</v>
      </c>
      <c r="D95" s="37" t="s">
        <v>131</v>
      </c>
      <c r="E95" s="37" t="s">
        <v>24</v>
      </c>
      <c r="F95" s="37">
        <v>32</v>
      </c>
      <c r="G95" s="37" t="s">
        <v>25</v>
      </c>
      <c r="H95" s="37" t="s">
        <v>29</v>
      </c>
      <c r="I95" s="37">
        <v>1</v>
      </c>
      <c r="J95" s="37">
        <v>3</v>
      </c>
      <c r="K95" s="37">
        <v>18</v>
      </c>
      <c r="L95" s="37">
        <v>21</v>
      </c>
      <c r="M95" s="37">
        <v>11</v>
      </c>
      <c r="N95" s="37">
        <v>50</v>
      </c>
      <c r="O95" s="37">
        <v>50</v>
      </c>
      <c r="P95" s="38">
        <v>1</v>
      </c>
      <c r="Q95" s="37">
        <v>1</v>
      </c>
      <c r="R95" s="37" t="s">
        <v>0</v>
      </c>
      <c r="S95" s="37" t="s">
        <v>0</v>
      </c>
      <c r="T95" s="37"/>
      <c r="U95" s="37"/>
    </row>
    <row r="96" spans="1:21" ht="15.75" customHeight="1">
      <c r="A96" s="39" t="s">
        <v>130</v>
      </c>
      <c r="B96" s="39">
        <v>3</v>
      </c>
      <c r="C96" s="39">
        <v>3</v>
      </c>
      <c r="D96" s="39" t="s">
        <v>132</v>
      </c>
      <c r="E96" s="39" t="s">
        <v>133</v>
      </c>
      <c r="F96" s="39">
        <v>21</v>
      </c>
      <c r="G96" s="39" t="s">
        <v>25</v>
      </c>
      <c r="H96" s="39" t="s">
        <v>29</v>
      </c>
      <c r="I96" s="39">
        <v>1</v>
      </c>
      <c r="J96" s="39">
        <v>2</v>
      </c>
      <c r="K96" s="39">
        <v>18</v>
      </c>
      <c r="L96" s="39">
        <v>21</v>
      </c>
      <c r="M96" s="39">
        <v>11</v>
      </c>
      <c r="N96" s="39">
        <v>50</v>
      </c>
      <c r="O96" s="39">
        <v>50</v>
      </c>
      <c r="P96" s="40">
        <v>1</v>
      </c>
      <c r="Q96" s="39">
        <v>1</v>
      </c>
      <c r="R96" s="39" t="s">
        <v>0</v>
      </c>
      <c r="S96" s="39" t="s">
        <v>0</v>
      </c>
      <c r="T96" s="39"/>
      <c r="U96" s="39"/>
    </row>
    <row r="97" spans="1:21" ht="15.75" customHeight="1">
      <c r="A97" s="37" t="s">
        <v>130</v>
      </c>
      <c r="B97" s="37">
        <v>3</v>
      </c>
      <c r="C97" s="37">
        <v>3</v>
      </c>
      <c r="D97" s="37" t="s">
        <v>134</v>
      </c>
      <c r="E97" s="37" t="s">
        <v>24</v>
      </c>
      <c r="F97" s="37">
        <v>22</v>
      </c>
      <c r="G97" s="37" t="s">
        <v>25</v>
      </c>
      <c r="H97" s="37" t="s">
        <v>29</v>
      </c>
      <c r="I97" s="37">
        <v>1</v>
      </c>
      <c r="J97" s="37">
        <v>2</v>
      </c>
      <c r="K97" s="37">
        <v>18</v>
      </c>
      <c r="L97" s="37">
        <v>21</v>
      </c>
      <c r="M97" s="37">
        <v>11</v>
      </c>
      <c r="N97" s="37">
        <v>50</v>
      </c>
      <c r="O97" s="37">
        <v>50</v>
      </c>
      <c r="P97" s="38">
        <v>1</v>
      </c>
      <c r="Q97" s="37">
        <v>1</v>
      </c>
      <c r="R97" s="37" t="s">
        <v>0</v>
      </c>
      <c r="S97" s="37" t="s">
        <v>0</v>
      </c>
      <c r="T97" s="37"/>
      <c r="U97" s="37"/>
    </row>
    <row r="98" spans="1:21" ht="15.75" customHeight="1">
      <c r="A98" s="39" t="s">
        <v>130</v>
      </c>
      <c r="B98" s="39">
        <v>3</v>
      </c>
      <c r="C98" s="39">
        <v>3</v>
      </c>
      <c r="D98" s="39" t="s">
        <v>135</v>
      </c>
      <c r="E98" s="39" t="s">
        <v>24</v>
      </c>
      <c r="F98" s="39">
        <v>25</v>
      </c>
      <c r="G98" s="39" t="s">
        <v>25</v>
      </c>
      <c r="H98" s="39" t="s">
        <v>29</v>
      </c>
      <c r="I98" s="39">
        <v>1</v>
      </c>
      <c r="J98" s="39">
        <v>2</v>
      </c>
      <c r="K98" s="39">
        <v>18</v>
      </c>
      <c r="L98" s="39">
        <v>21</v>
      </c>
      <c r="M98" s="39">
        <v>11</v>
      </c>
      <c r="N98" s="39">
        <v>50</v>
      </c>
      <c r="O98" s="39">
        <v>50</v>
      </c>
      <c r="P98" s="40">
        <v>1</v>
      </c>
      <c r="Q98" s="39">
        <v>1</v>
      </c>
      <c r="R98" s="39" t="s">
        <v>0</v>
      </c>
      <c r="S98" s="39" t="s">
        <v>0</v>
      </c>
      <c r="T98" s="39"/>
      <c r="U98" s="39"/>
    </row>
    <row r="99" spans="1:21" ht="15.75" customHeight="1">
      <c r="A99" s="37" t="s">
        <v>130</v>
      </c>
      <c r="B99" s="37">
        <v>3</v>
      </c>
      <c r="C99" s="37">
        <v>3</v>
      </c>
      <c r="D99" s="37" t="s">
        <v>136</v>
      </c>
      <c r="E99" s="37" t="s">
        <v>24</v>
      </c>
      <c r="F99" s="37">
        <v>28</v>
      </c>
      <c r="G99" s="37" t="s">
        <v>28</v>
      </c>
      <c r="H99" s="37" t="s">
        <v>29</v>
      </c>
      <c r="I99" s="37">
        <v>1</v>
      </c>
      <c r="J99" s="37">
        <v>2</v>
      </c>
      <c r="K99" s="37">
        <v>18</v>
      </c>
      <c r="L99" s="37">
        <v>21</v>
      </c>
      <c r="M99" s="37">
        <v>11</v>
      </c>
      <c r="N99" s="37">
        <v>50</v>
      </c>
      <c r="O99" s="37">
        <v>50</v>
      </c>
      <c r="P99" s="38">
        <v>1</v>
      </c>
      <c r="Q99" s="37">
        <v>1</v>
      </c>
      <c r="R99" s="37" t="s">
        <v>0</v>
      </c>
      <c r="S99" s="37" t="s">
        <v>0</v>
      </c>
      <c r="T99" s="37"/>
      <c r="U99" s="37"/>
    </row>
    <row r="100" spans="1:21" ht="15.75" customHeight="1">
      <c r="A100" s="39" t="s">
        <v>130</v>
      </c>
      <c r="B100" s="39">
        <v>3</v>
      </c>
      <c r="C100" s="39">
        <v>3</v>
      </c>
      <c r="D100" s="39" t="s">
        <v>137</v>
      </c>
      <c r="E100" s="39" t="s">
        <v>24</v>
      </c>
      <c r="F100" s="39">
        <v>29</v>
      </c>
      <c r="G100" s="39" t="s">
        <v>28</v>
      </c>
      <c r="H100" s="39" t="s">
        <v>29</v>
      </c>
      <c r="I100" s="39">
        <v>0</v>
      </c>
      <c r="J100" s="39">
        <v>2</v>
      </c>
      <c r="K100" s="39">
        <v>18</v>
      </c>
      <c r="L100" s="39">
        <v>21</v>
      </c>
      <c r="M100" s="39">
        <v>11</v>
      </c>
      <c r="N100" s="39">
        <v>50</v>
      </c>
      <c r="O100" s="39">
        <v>50</v>
      </c>
      <c r="P100" s="40">
        <v>1</v>
      </c>
      <c r="Q100" s="39">
        <v>1</v>
      </c>
      <c r="R100" s="39" t="s">
        <v>0</v>
      </c>
      <c r="S100" s="39" t="s">
        <v>0</v>
      </c>
      <c r="T100" s="39"/>
      <c r="U100" s="39"/>
    </row>
    <row r="101" spans="1:21" ht="15.75" customHeight="1">
      <c r="A101" s="37" t="s">
        <v>130</v>
      </c>
      <c r="B101" s="37">
        <v>3</v>
      </c>
      <c r="C101" s="37">
        <v>3</v>
      </c>
      <c r="D101" s="37" t="s">
        <v>138</v>
      </c>
      <c r="E101" s="37" t="s">
        <v>24</v>
      </c>
      <c r="F101" s="37">
        <v>19</v>
      </c>
      <c r="G101" s="37" t="s">
        <v>28</v>
      </c>
      <c r="H101" s="37" t="s">
        <v>29</v>
      </c>
      <c r="I101" s="37">
        <v>0</v>
      </c>
      <c r="J101" s="37">
        <v>2</v>
      </c>
      <c r="K101" s="37">
        <v>18</v>
      </c>
      <c r="L101" s="37">
        <v>21</v>
      </c>
      <c r="M101" s="37">
        <v>11</v>
      </c>
      <c r="N101" s="37">
        <v>50</v>
      </c>
      <c r="O101" s="37">
        <v>50</v>
      </c>
      <c r="P101" s="38">
        <v>1</v>
      </c>
      <c r="Q101" s="37">
        <v>1</v>
      </c>
      <c r="R101" s="37" t="s">
        <v>0</v>
      </c>
      <c r="S101" s="37" t="s">
        <v>0</v>
      </c>
      <c r="T101" s="37"/>
      <c r="U101" s="37"/>
    </row>
    <row r="102" spans="1:21" ht="15.75" customHeight="1">
      <c r="A102" s="39" t="s">
        <v>130</v>
      </c>
      <c r="B102" s="39">
        <v>3</v>
      </c>
      <c r="C102" s="39">
        <v>3</v>
      </c>
      <c r="D102" s="39" t="s">
        <v>139</v>
      </c>
      <c r="E102" s="39" t="s">
        <v>24</v>
      </c>
      <c r="F102" s="39">
        <v>20</v>
      </c>
      <c r="G102" s="39" t="s">
        <v>28</v>
      </c>
      <c r="H102" s="39" t="s">
        <v>29</v>
      </c>
      <c r="I102" s="39">
        <v>0</v>
      </c>
      <c r="J102" s="39">
        <v>2</v>
      </c>
      <c r="K102" s="39">
        <v>18</v>
      </c>
      <c r="L102" s="39">
        <v>21</v>
      </c>
      <c r="M102" s="39">
        <v>11</v>
      </c>
      <c r="N102" s="39">
        <v>50</v>
      </c>
      <c r="O102" s="39">
        <v>50</v>
      </c>
      <c r="P102" s="40">
        <v>1</v>
      </c>
      <c r="Q102" s="39">
        <v>1</v>
      </c>
      <c r="R102" s="39" t="s">
        <v>0</v>
      </c>
      <c r="S102" s="39" t="s">
        <v>0</v>
      </c>
      <c r="T102" s="39"/>
      <c r="U102" s="39"/>
    </row>
    <row r="103" spans="1:21" ht="15.75" customHeight="1">
      <c r="A103" s="37" t="s">
        <v>130</v>
      </c>
      <c r="B103" s="37">
        <v>3</v>
      </c>
      <c r="C103" s="37">
        <v>3</v>
      </c>
      <c r="D103" s="37" t="s">
        <v>140</v>
      </c>
      <c r="E103" s="37" t="s">
        <v>24</v>
      </c>
      <c r="F103" s="37">
        <v>21</v>
      </c>
      <c r="G103" s="37" t="s">
        <v>28</v>
      </c>
      <c r="H103" s="37" t="s">
        <v>72</v>
      </c>
      <c r="I103" s="37">
        <v>0</v>
      </c>
      <c r="J103" s="37">
        <v>2</v>
      </c>
      <c r="K103" s="37">
        <v>18</v>
      </c>
      <c r="L103" s="37">
        <v>21</v>
      </c>
      <c r="M103" s="37">
        <v>11</v>
      </c>
      <c r="N103" s="37">
        <v>50</v>
      </c>
      <c r="O103" s="37">
        <v>50</v>
      </c>
      <c r="P103" s="38">
        <v>1</v>
      </c>
      <c r="Q103" s="37">
        <v>1</v>
      </c>
      <c r="R103" s="37" t="s">
        <v>0</v>
      </c>
      <c r="S103" s="37" t="s">
        <v>0</v>
      </c>
      <c r="T103" s="37"/>
      <c r="U103" s="37"/>
    </row>
    <row r="104" spans="1:21" ht="15.75" customHeight="1">
      <c r="A104" s="39" t="s">
        <v>130</v>
      </c>
      <c r="B104" s="39">
        <v>3</v>
      </c>
      <c r="C104" s="39">
        <v>3</v>
      </c>
      <c r="D104" s="39" t="s">
        <v>141</v>
      </c>
      <c r="E104" s="39" t="s">
        <v>24</v>
      </c>
      <c r="F104" s="39">
        <v>23</v>
      </c>
      <c r="G104" s="39" t="s">
        <v>28</v>
      </c>
      <c r="H104" s="39" t="s">
        <v>72</v>
      </c>
      <c r="I104" s="39">
        <v>1</v>
      </c>
      <c r="J104" s="39">
        <v>2</v>
      </c>
      <c r="K104" s="39">
        <v>18</v>
      </c>
      <c r="L104" s="39">
        <v>21</v>
      </c>
      <c r="M104" s="39">
        <v>11</v>
      </c>
      <c r="N104" s="39">
        <v>50</v>
      </c>
      <c r="O104" s="39">
        <v>50</v>
      </c>
      <c r="P104" s="40">
        <v>1</v>
      </c>
      <c r="Q104" s="39">
        <v>1</v>
      </c>
      <c r="R104" s="39" t="s">
        <v>0</v>
      </c>
      <c r="S104" s="39" t="s">
        <v>0</v>
      </c>
      <c r="T104" s="39"/>
      <c r="U104" s="39"/>
    </row>
    <row r="105" spans="1:21" ht="15.75" customHeight="1">
      <c r="A105" s="37" t="s">
        <v>130</v>
      </c>
      <c r="B105" s="37">
        <v>3</v>
      </c>
      <c r="C105" s="37">
        <v>3</v>
      </c>
      <c r="D105" s="37" t="s">
        <v>142</v>
      </c>
      <c r="E105" s="37" t="s">
        <v>24</v>
      </c>
      <c r="F105" s="37">
        <v>25</v>
      </c>
      <c r="G105" s="37" t="s">
        <v>25</v>
      </c>
      <c r="H105" s="37" t="s">
        <v>36</v>
      </c>
      <c r="I105" s="37">
        <v>1</v>
      </c>
      <c r="J105" s="37">
        <v>2</v>
      </c>
      <c r="K105" s="37">
        <v>18</v>
      </c>
      <c r="L105" s="37">
        <v>21</v>
      </c>
      <c r="M105" s="37">
        <v>11</v>
      </c>
      <c r="N105" s="37">
        <v>50</v>
      </c>
      <c r="O105" s="37">
        <v>50</v>
      </c>
      <c r="P105" s="38">
        <v>1</v>
      </c>
      <c r="Q105" s="37">
        <v>1</v>
      </c>
      <c r="R105" s="37" t="s">
        <v>0</v>
      </c>
      <c r="S105" s="37" t="s">
        <v>0</v>
      </c>
      <c r="T105" s="37"/>
      <c r="U105" s="37"/>
    </row>
    <row r="106" spans="1:21" ht="15.75" customHeight="1">
      <c r="A106" s="39" t="s">
        <v>143</v>
      </c>
      <c r="B106" s="39">
        <v>3</v>
      </c>
      <c r="C106" s="39">
        <v>3</v>
      </c>
      <c r="D106" s="39" t="s">
        <v>144</v>
      </c>
      <c r="E106" s="39" t="s">
        <v>24</v>
      </c>
      <c r="F106" s="39">
        <v>25</v>
      </c>
      <c r="G106" s="39" t="s">
        <v>28</v>
      </c>
      <c r="H106" s="39" t="s">
        <v>29</v>
      </c>
      <c r="I106" s="39">
        <v>1</v>
      </c>
      <c r="J106" s="39">
        <v>1</v>
      </c>
      <c r="K106" s="39">
        <v>18</v>
      </c>
      <c r="L106" s="39">
        <v>21</v>
      </c>
      <c r="M106" s="39">
        <v>11</v>
      </c>
      <c r="N106" s="39">
        <v>50</v>
      </c>
      <c r="O106" s="39">
        <v>50</v>
      </c>
      <c r="P106" s="40">
        <v>1</v>
      </c>
      <c r="Q106" s="39">
        <v>1</v>
      </c>
      <c r="R106" s="39" t="s">
        <v>0</v>
      </c>
      <c r="S106" s="39" t="s">
        <v>0</v>
      </c>
      <c r="T106" s="39"/>
      <c r="U106" s="39"/>
    </row>
    <row r="107" spans="1:21" ht="15.75" customHeight="1">
      <c r="A107" s="37" t="s">
        <v>143</v>
      </c>
      <c r="B107" s="37">
        <v>3</v>
      </c>
      <c r="C107" s="37">
        <v>3</v>
      </c>
      <c r="D107" s="37" t="s">
        <v>145</v>
      </c>
      <c r="E107" s="37" t="s">
        <v>24</v>
      </c>
      <c r="F107" s="37">
        <v>26</v>
      </c>
      <c r="G107" s="37" t="s">
        <v>28</v>
      </c>
      <c r="H107" s="37" t="s">
        <v>29</v>
      </c>
      <c r="I107" s="37">
        <v>0</v>
      </c>
      <c r="J107" s="37">
        <v>2</v>
      </c>
      <c r="K107" s="37">
        <v>18</v>
      </c>
      <c r="L107" s="37">
        <v>21</v>
      </c>
      <c r="M107" s="37">
        <v>11</v>
      </c>
      <c r="N107" s="37">
        <v>50</v>
      </c>
      <c r="O107" s="37">
        <v>50</v>
      </c>
      <c r="P107" s="38">
        <v>1</v>
      </c>
      <c r="Q107" s="37">
        <v>1</v>
      </c>
      <c r="R107" s="37" t="s">
        <v>0</v>
      </c>
      <c r="S107" s="37" t="s">
        <v>0</v>
      </c>
      <c r="T107" s="37"/>
      <c r="U107" s="37"/>
    </row>
    <row r="108" spans="1:21" ht="15.75" customHeight="1">
      <c r="A108" s="39" t="s">
        <v>143</v>
      </c>
      <c r="B108" s="39">
        <v>3</v>
      </c>
      <c r="C108" s="39">
        <v>3</v>
      </c>
      <c r="D108" s="39" t="s">
        <v>146</v>
      </c>
      <c r="E108" s="39" t="s">
        <v>24</v>
      </c>
      <c r="F108" s="39">
        <v>32</v>
      </c>
      <c r="G108" s="39" t="s">
        <v>25</v>
      </c>
      <c r="H108" s="39" t="s">
        <v>29</v>
      </c>
      <c r="I108" s="39">
        <v>0</v>
      </c>
      <c r="J108" s="39">
        <v>2</v>
      </c>
      <c r="K108" s="39">
        <v>18</v>
      </c>
      <c r="L108" s="39">
        <v>21</v>
      </c>
      <c r="M108" s="39">
        <v>11</v>
      </c>
      <c r="N108" s="39">
        <v>50</v>
      </c>
      <c r="O108" s="39">
        <v>50</v>
      </c>
      <c r="P108" s="40">
        <v>1</v>
      </c>
      <c r="Q108" s="39">
        <v>1</v>
      </c>
      <c r="R108" s="39"/>
      <c r="S108" s="39"/>
      <c r="T108" s="39"/>
      <c r="U108" s="39"/>
    </row>
    <row r="109" spans="1:21" ht="15.75" customHeight="1">
      <c r="A109" s="37" t="s">
        <v>143</v>
      </c>
      <c r="B109" s="37">
        <v>3</v>
      </c>
      <c r="C109" s="37">
        <v>3</v>
      </c>
      <c r="D109" s="37" t="s">
        <v>147</v>
      </c>
      <c r="E109" s="37" t="s">
        <v>34</v>
      </c>
      <c r="F109" s="37">
        <v>21</v>
      </c>
      <c r="G109" s="37" t="s">
        <v>28</v>
      </c>
      <c r="H109" s="37" t="s">
        <v>29</v>
      </c>
      <c r="I109" s="37">
        <v>0</v>
      </c>
      <c r="J109" s="37">
        <v>2</v>
      </c>
      <c r="K109" s="37">
        <v>18</v>
      </c>
      <c r="L109" s="37">
        <v>21</v>
      </c>
      <c r="M109" s="37">
        <v>11</v>
      </c>
      <c r="N109" s="37">
        <v>50</v>
      </c>
      <c r="O109" s="37">
        <v>50</v>
      </c>
      <c r="P109" s="38">
        <v>1</v>
      </c>
      <c r="Q109" s="37">
        <v>1</v>
      </c>
      <c r="R109" s="37"/>
      <c r="S109" s="37"/>
      <c r="T109" s="37"/>
      <c r="U109" s="37"/>
    </row>
    <row r="110" spans="1:21" ht="15.75" customHeight="1">
      <c r="A110" s="39" t="s">
        <v>143</v>
      </c>
      <c r="B110" s="39">
        <v>3</v>
      </c>
      <c r="C110" s="39">
        <v>3</v>
      </c>
      <c r="D110" s="39" t="s">
        <v>148</v>
      </c>
      <c r="E110" s="39" t="s">
        <v>34</v>
      </c>
      <c r="F110" s="39">
        <v>22</v>
      </c>
      <c r="G110" s="39" t="s">
        <v>28</v>
      </c>
      <c r="H110" s="39" t="s">
        <v>36</v>
      </c>
      <c r="I110" s="39">
        <v>0</v>
      </c>
      <c r="J110" s="39">
        <v>2</v>
      </c>
      <c r="K110" s="39">
        <v>18</v>
      </c>
      <c r="L110" s="39">
        <v>21</v>
      </c>
      <c r="M110" s="39">
        <v>11</v>
      </c>
      <c r="N110" s="39">
        <v>50</v>
      </c>
      <c r="O110" s="39">
        <v>50</v>
      </c>
      <c r="P110" s="40">
        <v>1</v>
      </c>
      <c r="Q110" s="39">
        <v>1</v>
      </c>
      <c r="R110" s="39"/>
      <c r="S110" s="39"/>
      <c r="T110" s="39"/>
      <c r="U110" s="39"/>
    </row>
    <row r="111" spans="1:21" ht="15.75" customHeight="1">
      <c r="A111" s="37" t="s">
        <v>143</v>
      </c>
      <c r="B111" s="37">
        <v>3</v>
      </c>
      <c r="C111" s="37">
        <v>3</v>
      </c>
      <c r="D111" s="37" t="s">
        <v>149</v>
      </c>
      <c r="E111" s="37" t="s">
        <v>34</v>
      </c>
      <c r="F111" s="37">
        <v>25</v>
      </c>
      <c r="G111" s="37" t="s">
        <v>28</v>
      </c>
      <c r="H111" s="37" t="s">
        <v>36</v>
      </c>
      <c r="I111" s="37">
        <v>1</v>
      </c>
      <c r="J111" s="37">
        <v>1</v>
      </c>
      <c r="K111" s="37">
        <v>18</v>
      </c>
      <c r="L111" s="37">
        <v>21</v>
      </c>
      <c r="M111" s="37">
        <v>11</v>
      </c>
      <c r="N111" s="37">
        <v>50</v>
      </c>
      <c r="O111" s="37">
        <v>50</v>
      </c>
      <c r="P111" s="38">
        <v>1</v>
      </c>
      <c r="Q111" s="37">
        <v>1</v>
      </c>
      <c r="R111" s="37"/>
      <c r="S111" s="37"/>
      <c r="T111" s="37"/>
      <c r="U111" s="37"/>
    </row>
    <row r="112" spans="1:21" ht="15.75" customHeight="1">
      <c r="A112" s="39" t="s">
        <v>143</v>
      </c>
      <c r="B112" s="39">
        <v>3</v>
      </c>
      <c r="C112" s="39">
        <v>3</v>
      </c>
      <c r="D112" s="39" t="s">
        <v>150</v>
      </c>
      <c r="E112" s="39" t="s">
        <v>34</v>
      </c>
      <c r="F112" s="39">
        <v>28</v>
      </c>
      <c r="G112" s="39" t="s">
        <v>28</v>
      </c>
      <c r="H112" s="39" t="s">
        <v>36</v>
      </c>
      <c r="I112" s="39">
        <v>1</v>
      </c>
      <c r="J112" s="39">
        <v>2</v>
      </c>
      <c r="K112" s="39">
        <v>18</v>
      </c>
      <c r="L112" s="39">
        <v>21</v>
      </c>
      <c r="M112" s="39">
        <v>11</v>
      </c>
      <c r="N112" s="39">
        <v>50</v>
      </c>
      <c r="O112" s="39">
        <v>50</v>
      </c>
      <c r="P112" s="40">
        <v>1</v>
      </c>
      <c r="Q112" s="39">
        <v>1</v>
      </c>
      <c r="R112" s="39"/>
      <c r="S112" s="39"/>
      <c r="T112" s="39"/>
      <c r="U112" s="39"/>
    </row>
    <row r="113" spans="1:21" ht="15.75" customHeight="1">
      <c r="A113" s="37" t="s">
        <v>143</v>
      </c>
      <c r="B113" s="37">
        <v>3</v>
      </c>
      <c r="C113" s="37">
        <v>3</v>
      </c>
      <c r="D113" s="37" t="s">
        <v>151</v>
      </c>
      <c r="E113" s="37" t="s">
        <v>24</v>
      </c>
      <c r="F113" s="37">
        <v>29</v>
      </c>
      <c r="G113" s="37" t="s">
        <v>28</v>
      </c>
      <c r="H113" s="37" t="s">
        <v>36</v>
      </c>
      <c r="I113" s="37">
        <v>1</v>
      </c>
      <c r="J113" s="37">
        <v>1</v>
      </c>
      <c r="K113" s="37">
        <v>18</v>
      </c>
      <c r="L113" s="37">
        <v>21</v>
      </c>
      <c r="M113" s="37">
        <v>11</v>
      </c>
      <c r="N113" s="37">
        <v>50</v>
      </c>
      <c r="O113" s="37">
        <v>50</v>
      </c>
      <c r="P113" s="38">
        <v>1</v>
      </c>
      <c r="Q113" s="37">
        <v>1</v>
      </c>
      <c r="R113" s="37"/>
      <c r="S113" s="37"/>
      <c r="T113" s="37"/>
      <c r="U113" s="37"/>
    </row>
    <row r="114" spans="1:21" ht="15.75" customHeight="1">
      <c r="A114" s="39" t="s">
        <v>152</v>
      </c>
      <c r="B114" s="39">
        <v>3</v>
      </c>
      <c r="C114" s="39">
        <v>3</v>
      </c>
      <c r="D114" s="39" t="s">
        <v>153</v>
      </c>
      <c r="E114" s="39" t="s">
        <v>24</v>
      </c>
      <c r="F114" s="39">
        <v>19</v>
      </c>
      <c r="G114" s="39" t="s">
        <v>28</v>
      </c>
      <c r="H114" s="39" t="s">
        <v>29</v>
      </c>
      <c r="I114" s="39">
        <v>1</v>
      </c>
      <c r="J114" s="39">
        <v>1</v>
      </c>
      <c r="K114" s="39">
        <v>18</v>
      </c>
      <c r="L114" s="39">
        <v>21</v>
      </c>
      <c r="M114" s="39">
        <v>11</v>
      </c>
      <c r="N114" s="39">
        <v>50</v>
      </c>
      <c r="O114" s="39">
        <v>50</v>
      </c>
      <c r="P114" s="40">
        <v>1</v>
      </c>
      <c r="Q114" s="39">
        <v>1</v>
      </c>
      <c r="R114" s="39"/>
      <c r="S114" s="39"/>
      <c r="T114" s="39"/>
      <c r="U114" s="39"/>
    </row>
    <row r="115" spans="1:21" ht="15.75" customHeight="1">
      <c r="A115" s="37" t="s">
        <v>152</v>
      </c>
      <c r="B115" s="37">
        <v>3</v>
      </c>
      <c r="C115" s="37">
        <v>3</v>
      </c>
      <c r="D115" s="37" t="s">
        <v>154</v>
      </c>
      <c r="E115" s="37" t="s">
        <v>24</v>
      </c>
      <c r="F115" s="37">
        <v>20</v>
      </c>
      <c r="G115" s="37" t="s">
        <v>25</v>
      </c>
      <c r="H115" s="37" t="s">
        <v>29</v>
      </c>
      <c r="I115" s="37">
        <v>0</v>
      </c>
      <c r="J115" s="37">
        <v>3</v>
      </c>
      <c r="K115" s="37">
        <v>18</v>
      </c>
      <c r="L115" s="37">
        <v>21</v>
      </c>
      <c r="M115" s="37">
        <v>11</v>
      </c>
      <c r="N115" s="37">
        <v>50</v>
      </c>
      <c r="O115" s="37">
        <v>50</v>
      </c>
      <c r="P115" s="38">
        <v>1</v>
      </c>
      <c r="Q115" s="37">
        <v>1</v>
      </c>
      <c r="R115" s="37"/>
      <c r="S115" s="37"/>
      <c r="T115" s="37"/>
      <c r="U115" s="37"/>
    </row>
    <row r="116" spans="1:21" ht="15.75" customHeight="1">
      <c r="A116" s="39" t="s">
        <v>152</v>
      </c>
      <c r="B116" s="39">
        <v>3</v>
      </c>
      <c r="C116" s="39">
        <v>3</v>
      </c>
      <c r="D116" s="39" t="s">
        <v>155</v>
      </c>
      <c r="E116" s="39" t="s">
        <v>24</v>
      </c>
      <c r="F116" s="39">
        <v>21</v>
      </c>
      <c r="G116" s="39" t="s">
        <v>28</v>
      </c>
      <c r="H116" s="39" t="s">
        <v>29</v>
      </c>
      <c r="I116" s="39">
        <v>1</v>
      </c>
      <c r="J116" s="39">
        <v>2</v>
      </c>
      <c r="K116" s="39">
        <v>18</v>
      </c>
      <c r="L116" s="39">
        <v>21</v>
      </c>
      <c r="M116" s="39">
        <v>11</v>
      </c>
      <c r="N116" s="39">
        <v>50</v>
      </c>
      <c r="O116" s="39">
        <v>50</v>
      </c>
      <c r="P116" s="40">
        <v>1</v>
      </c>
      <c r="Q116" s="39">
        <v>1</v>
      </c>
      <c r="R116" s="39"/>
      <c r="S116" s="39"/>
      <c r="T116" s="39"/>
      <c r="U116" s="39"/>
    </row>
    <row r="117" spans="1:21" ht="15.75" customHeight="1">
      <c r="A117" s="37" t="s">
        <v>152</v>
      </c>
      <c r="B117" s="37">
        <v>3</v>
      </c>
      <c r="C117" s="37">
        <v>3</v>
      </c>
      <c r="D117" s="37" t="s">
        <v>156</v>
      </c>
      <c r="E117" s="37" t="s">
        <v>24</v>
      </c>
      <c r="F117" s="37">
        <v>23</v>
      </c>
      <c r="G117" s="37" t="s">
        <v>28</v>
      </c>
      <c r="H117" s="37" t="s">
        <v>29</v>
      </c>
      <c r="I117" s="37">
        <v>1</v>
      </c>
      <c r="J117" s="37">
        <v>2</v>
      </c>
      <c r="K117" s="37">
        <v>18</v>
      </c>
      <c r="L117" s="37">
        <v>21</v>
      </c>
      <c r="M117" s="37">
        <v>11</v>
      </c>
      <c r="N117" s="37">
        <v>50</v>
      </c>
      <c r="O117" s="37">
        <v>50</v>
      </c>
      <c r="P117" s="38">
        <v>1</v>
      </c>
      <c r="Q117" s="37">
        <v>1</v>
      </c>
      <c r="R117" s="37"/>
      <c r="S117" s="37"/>
      <c r="T117" s="37"/>
      <c r="U117" s="37"/>
    </row>
    <row r="118" spans="1:21" ht="15.75" customHeight="1">
      <c r="A118" s="39" t="s">
        <v>152</v>
      </c>
      <c r="B118" s="39">
        <v>3</v>
      </c>
      <c r="C118" s="39">
        <v>3</v>
      </c>
      <c r="D118" s="39" t="s">
        <v>157</v>
      </c>
      <c r="E118" s="39" t="s">
        <v>24</v>
      </c>
      <c r="F118" s="39">
        <v>25</v>
      </c>
      <c r="G118" s="39" t="s">
        <v>25</v>
      </c>
      <c r="H118" s="39" t="s">
        <v>29</v>
      </c>
      <c r="I118" s="39">
        <v>1</v>
      </c>
      <c r="J118" s="39">
        <v>1</v>
      </c>
      <c r="K118" s="39">
        <v>18</v>
      </c>
      <c r="L118" s="39">
        <v>21</v>
      </c>
      <c r="M118" s="39">
        <v>11</v>
      </c>
      <c r="N118" s="39">
        <v>50</v>
      </c>
      <c r="O118" s="39">
        <v>50</v>
      </c>
      <c r="P118" s="40">
        <v>1</v>
      </c>
      <c r="Q118" s="39">
        <v>1</v>
      </c>
      <c r="R118" s="39"/>
      <c r="S118" s="39"/>
      <c r="T118" s="39"/>
      <c r="U118" s="39"/>
    </row>
    <row r="119" spans="1:21" ht="15.75" customHeight="1">
      <c r="A119" s="37" t="s">
        <v>152</v>
      </c>
      <c r="B119" s="37">
        <v>3</v>
      </c>
      <c r="C119" s="37">
        <v>3</v>
      </c>
      <c r="D119" s="37" t="s">
        <v>158</v>
      </c>
      <c r="E119" s="37" t="s">
        <v>24</v>
      </c>
      <c r="F119" s="37">
        <v>21</v>
      </c>
      <c r="G119" s="37" t="s">
        <v>46</v>
      </c>
      <c r="H119" s="37" t="s">
        <v>29</v>
      </c>
      <c r="I119" s="37">
        <v>1</v>
      </c>
      <c r="J119" s="37">
        <v>2</v>
      </c>
      <c r="K119" s="37">
        <v>18</v>
      </c>
      <c r="L119" s="37">
        <v>21</v>
      </c>
      <c r="M119" s="37">
        <v>11</v>
      </c>
      <c r="N119" s="37">
        <v>50</v>
      </c>
      <c r="O119" s="37">
        <v>50</v>
      </c>
      <c r="P119" s="38">
        <v>1</v>
      </c>
      <c r="Q119" s="37">
        <v>1</v>
      </c>
      <c r="R119" s="37"/>
      <c r="S119" s="37"/>
      <c r="T119" s="37"/>
      <c r="U119" s="37"/>
    </row>
    <row r="120" spans="1:21" ht="15.75" customHeight="1">
      <c r="A120" s="39" t="s">
        <v>152</v>
      </c>
      <c r="B120" s="39">
        <v>3</v>
      </c>
      <c r="C120" s="39">
        <v>3</v>
      </c>
      <c r="D120" s="39" t="s">
        <v>159</v>
      </c>
      <c r="E120" s="39" t="s">
        <v>24</v>
      </c>
      <c r="F120" s="39">
        <v>29</v>
      </c>
      <c r="G120" s="39" t="s">
        <v>46</v>
      </c>
      <c r="H120" s="39" t="s">
        <v>29</v>
      </c>
      <c r="I120" s="39">
        <v>1</v>
      </c>
      <c r="J120" s="39">
        <v>2</v>
      </c>
      <c r="K120" s="39">
        <v>18</v>
      </c>
      <c r="L120" s="39">
        <v>21</v>
      </c>
      <c r="M120" s="39">
        <v>11</v>
      </c>
      <c r="N120" s="39">
        <v>50</v>
      </c>
      <c r="O120" s="39">
        <v>50</v>
      </c>
      <c r="P120" s="40">
        <v>1</v>
      </c>
      <c r="Q120" s="39">
        <v>1</v>
      </c>
      <c r="R120" s="39"/>
      <c r="S120" s="39"/>
      <c r="T120" s="39"/>
      <c r="U120" s="39"/>
    </row>
    <row r="121" spans="1:21" ht="15.75" customHeight="1">
      <c r="A121" s="37" t="s">
        <v>152</v>
      </c>
      <c r="B121" s="37">
        <v>3</v>
      </c>
      <c r="C121" s="37">
        <v>3</v>
      </c>
      <c r="D121" s="37" t="s">
        <v>160</v>
      </c>
      <c r="E121" s="37" t="s">
        <v>24</v>
      </c>
      <c r="F121" s="37">
        <v>25</v>
      </c>
      <c r="G121" s="37" t="s">
        <v>28</v>
      </c>
      <c r="H121" s="37" t="s">
        <v>29</v>
      </c>
      <c r="I121" s="37">
        <v>1</v>
      </c>
      <c r="J121" s="37">
        <v>2</v>
      </c>
      <c r="K121" s="37">
        <v>18</v>
      </c>
      <c r="L121" s="37">
        <v>21</v>
      </c>
      <c r="M121" s="37">
        <v>11</v>
      </c>
      <c r="N121" s="37">
        <v>50</v>
      </c>
      <c r="O121" s="37">
        <v>50</v>
      </c>
      <c r="P121" s="38">
        <v>1</v>
      </c>
      <c r="Q121" s="37">
        <v>1</v>
      </c>
      <c r="R121" s="37"/>
      <c r="S121" s="37"/>
      <c r="T121" s="37"/>
      <c r="U121" s="37"/>
    </row>
    <row r="122" spans="1:21" ht="15.75" customHeight="1">
      <c r="A122" s="39" t="s">
        <v>152</v>
      </c>
      <c r="B122" s="39">
        <v>3</v>
      </c>
      <c r="C122" s="39">
        <v>3</v>
      </c>
      <c r="D122" s="39" t="s">
        <v>161</v>
      </c>
      <c r="E122" s="39" t="s">
        <v>24</v>
      </c>
      <c r="F122" s="39">
        <v>25</v>
      </c>
      <c r="G122" s="39" t="s">
        <v>28</v>
      </c>
      <c r="H122" s="39" t="s">
        <v>29</v>
      </c>
      <c r="I122" s="39">
        <v>1</v>
      </c>
      <c r="J122" s="39">
        <v>2</v>
      </c>
      <c r="K122" s="39">
        <v>18</v>
      </c>
      <c r="L122" s="39">
        <v>21</v>
      </c>
      <c r="M122" s="39">
        <v>11</v>
      </c>
      <c r="N122" s="39">
        <v>50</v>
      </c>
      <c r="O122" s="39">
        <v>50</v>
      </c>
      <c r="P122" s="40">
        <v>1</v>
      </c>
      <c r="Q122" s="39">
        <v>1</v>
      </c>
      <c r="R122" s="39"/>
      <c r="S122" s="39"/>
      <c r="T122" s="39"/>
      <c r="U122" s="39"/>
    </row>
    <row r="123" spans="1:21" ht="15.75" customHeight="1">
      <c r="A123" s="37" t="s">
        <v>152</v>
      </c>
      <c r="B123" s="37">
        <v>3</v>
      </c>
      <c r="C123" s="37">
        <v>3</v>
      </c>
      <c r="D123" s="37" t="s">
        <v>162</v>
      </c>
      <c r="E123" s="37" t="s">
        <v>24</v>
      </c>
      <c r="F123" s="37">
        <v>17</v>
      </c>
      <c r="G123" s="37" t="s">
        <v>28</v>
      </c>
      <c r="H123" s="37" t="s">
        <v>29</v>
      </c>
      <c r="I123" s="37">
        <v>1</v>
      </c>
      <c r="J123" s="37">
        <v>2</v>
      </c>
      <c r="K123" s="37">
        <v>18</v>
      </c>
      <c r="L123" s="37">
        <v>21</v>
      </c>
      <c r="M123" s="37">
        <v>11</v>
      </c>
      <c r="N123" s="37">
        <v>50</v>
      </c>
      <c r="O123" s="37">
        <v>50</v>
      </c>
      <c r="P123" s="38">
        <v>1</v>
      </c>
      <c r="Q123" s="37">
        <v>1</v>
      </c>
      <c r="R123" s="37"/>
      <c r="S123" s="37"/>
      <c r="T123" s="37"/>
      <c r="U123" s="37"/>
    </row>
    <row r="124" spans="1:21" ht="15.75" customHeight="1">
      <c r="A124" s="39" t="s">
        <v>152</v>
      </c>
      <c r="B124" s="39">
        <v>3</v>
      </c>
      <c r="C124" s="39">
        <v>3</v>
      </c>
      <c r="D124" s="39" t="s">
        <v>142</v>
      </c>
      <c r="E124" s="39" t="s">
        <v>24</v>
      </c>
      <c r="F124" s="39">
        <v>22</v>
      </c>
      <c r="G124" s="39" t="s">
        <v>25</v>
      </c>
      <c r="H124" s="39" t="s">
        <v>36</v>
      </c>
      <c r="I124" s="39">
        <v>0</v>
      </c>
      <c r="J124" s="39">
        <v>2</v>
      </c>
      <c r="K124" s="39">
        <v>18</v>
      </c>
      <c r="L124" s="39">
        <v>21</v>
      </c>
      <c r="M124" s="39">
        <v>11</v>
      </c>
      <c r="N124" s="39">
        <v>50</v>
      </c>
      <c r="O124" s="39">
        <v>50</v>
      </c>
      <c r="P124" s="40">
        <v>1</v>
      </c>
      <c r="Q124" s="39">
        <v>1</v>
      </c>
      <c r="R124" s="39"/>
      <c r="S124" s="39"/>
      <c r="T124" s="39"/>
      <c r="U124" s="39"/>
    </row>
    <row r="125" spans="1:21" ht="15.75" customHeight="1">
      <c r="A125" s="37" t="s">
        <v>152</v>
      </c>
      <c r="B125" s="37">
        <v>3</v>
      </c>
      <c r="C125" s="37">
        <v>3</v>
      </c>
      <c r="D125" s="37" t="s">
        <v>32</v>
      </c>
      <c r="E125" s="37" t="s">
        <v>24</v>
      </c>
      <c r="F125" s="37">
        <v>25</v>
      </c>
      <c r="G125" s="37" t="s">
        <v>28</v>
      </c>
      <c r="H125" s="37" t="s">
        <v>36</v>
      </c>
      <c r="I125" s="37">
        <v>1</v>
      </c>
      <c r="J125" s="37">
        <v>2</v>
      </c>
      <c r="K125" s="37">
        <v>18</v>
      </c>
      <c r="L125" s="37">
        <v>21</v>
      </c>
      <c r="M125" s="37">
        <v>11</v>
      </c>
      <c r="N125" s="37">
        <v>50</v>
      </c>
      <c r="O125" s="37">
        <v>50</v>
      </c>
      <c r="P125" s="38">
        <v>1</v>
      </c>
      <c r="Q125" s="37">
        <v>1</v>
      </c>
      <c r="R125" s="37"/>
      <c r="S125" s="37"/>
      <c r="T125" s="37"/>
      <c r="U125" s="37"/>
    </row>
    <row r="126" spans="1:21" ht="15.75" customHeight="1">
      <c r="A126" s="39" t="s">
        <v>152</v>
      </c>
      <c r="B126" s="39">
        <v>3</v>
      </c>
      <c r="C126" s="39">
        <v>3</v>
      </c>
      <c r="D126" s="39" t="s">
        <v>163</v>
      </c>
      <c r="E126" s="39" t="s">
        <v>24</v>
      </c>
      <c r="F126" s="39">
        <v>23</v>
      </c>
      <c r="G126" s="39" t="s">
        <v>28</v>
      </c>
      <c r="H126" s="39" t="s">
        <v>36</v>
      </c>
      <c r="I126" s="39">
        <v>1</v>
      </c>
      <c r="J126" s="39">
        <v>2</v>
      </c>
      <c r="K126" s="39">
        <v>18</v>
      </c>
      <c r="L126" s="39">
        <v>21</v>
      </c>
      <c r="M126" s="39">
        <v>11</v>
      </c>
      <c r="N126" s="39">
        <v>50</v>
      </c>
      <c r="O126" s="39">
        <v>50</v>
      </c>
      <c r="P126" s="40">
        <v>1</v>
      </c>
      <c r="Q126" s="39">
        <v>1</v>
      </c>
      <c r="R126" s="39"/>
      <c r="S126" s="39"/>
      <c r="T126" s="39"/>
      <c r="U126" s="39"/>
    </row>
    <row r="127" spans="1:21" ht="15.75" customHeight="1">
      <c r="A127" s="37" t="s">
        <v>152</v>
      </c>
      <c r="B127" s="37">
        <v>3</v>
      </c>
      <c r="C127" s="37">
        <v>3</v>
      </c>
      <c r="D127" s="37" t="s">
        <v>164</v>
      </c>
      <c r="E127" s="37" t="s">
        <v>24</v>
      </c>
      <c r="F127" s="37">
        <v>25</v>
      </c>
      <c r="G127" s="37" t="s">
        <v>28</v>
      </c>
      <c r="H127" s="37" t="s">
        <v>36</v>
      </c>
      <c r="I127" s="37">
        <v>1</v>
      </c>
      <c r="J127" s="37">
        <v>3</v>
      </c>
      <c r="K127" s="37">
        <v>18</v>
      </c>
      <c r="L127" s="37">
        <v>21</v>
      </c>
      <c r="M127" s="37">
        <v>11</v>
      </c>
      <c r="N127" s="37">
        <v>50</v>
      </c>
      <c r="O127" s="37">
        <v>50</v>
      </c>
      <c r="P127" s="38">
        <v>1</v>
      </c>
      <c r="Q127" s="37">
        <v>1</v>
      </c>
      <c r="R127" s="37"/>
      <c r="S127" s="37"/>
      <c r="T127" s="37"/>
      <c r="U127" s="37"/>
    </row>
    <row r="128" spans="1:21" ht="15.75" customHeight="1">
      <c r="A128" s="39" t="s">
        <v>152</v>
      </c>
      <c r="B128" s="39">
        <v>3</v>
      </c>
      <c r="C128" s="39">
        <v>3</v>
      </c>
      <c r="D128" s="39" t="s">
        <v>165</v>
      </c>
      <c r="E128" s="39" t="s">
        <v>24</v>
      </c>
      <c r="F128" s="39">
        <v>20</v>
      </c>
      <c r="G128" s="39" t="s">
        <v>28</v>
      </c>
      <c r="H128" s="39" t="s">
        <v>36</v>
      </c>
      <c r="I128" s="39">
        <v>1</v>
      </c>
      <c r="J128" s="39">
        <v>2</v>
      </c>
      <c r="K128" s="39">
        <v>18</v>
      </c>
      <c r="L128" s="39">
        <v>21</v>
      </c>
      <c r="M128" s="39">
        <v>11</v>
      </c>
      <c r="N128" s="39">
        <v>50</v>
      </c>
      <c r="O128" s="39">
        <v>50</v>
      </c>
      <c r="P128" s="40">
        <v>1</v>
      </c>
      <c r="Q128" s="39">
        <v>1</v>
      </c>
      <c r="R128" s="39"/>
      <c r="S128" s="39"/>
      <c r="T128" s="39"/>
      <c r="U128" s="39"/>
    </row>
    <row r="129" spans="1:21" ht="15.75" customHeight="1">
      <c r="A129" s="37" t="s">
        <v>152</v>
      </c>
      <c r="B129" s="37">
        <v>3</v>
      </c>
      <c r="C129" s="37">
        <v>3</v>
      </c>
      <c r="D129" s="37" t="s">
        <v>166</v>
      </c>
      <c r="E129" s="37" t="s">
        <v>24</v>
      </c>
      <c r="F129" s="37">
        <v>24</v>
      </c>
      <c r="G129" s="37" t="s">
        <v>28</v>
      </c>
      <c r="H129" s="37" t="s">
        <v>36</v>
      </c>
      <c r="I129" s="37">
        <v>1</v>
      </c>
      <c r="J129" s="37">
        <v>2</v>
      </c>
      <c r="K129" s="37">
        <v>18</v>
      </c>
      <c r="L129" s="37">
        <v>21</v>
      </c>
      <c r="M129" s="37">
        <v>11</v>
      </c>
      <c r="N129" s="37">
        <v>50</v>
      </c>
      <c r="O129" s="37">
        <v>50</v>
      </c>
      <c r="P129" s="38">
        <v>1</v>
      </c>
      <c r="Q129" s="37">
        <v>1</v>
      </c>
      <c r="R129" s="37"/>
      <c r="S129" s="37"/>
      <c r="T129" s="37"/>
      <c r="U129" s="37"/>
    </row>
    <row r="130" spans="1:21" ht="15.75" customHeight="1">
      <c r="A130" s="39" t="s">
        <v>152</v>
      </c>
      <c r="B130" s="39">
        <v>3</v>
      </c>
      <c r="C130" s="39">
        <v>3</v>
      </c>
      <c r="D130" s="39" t="s">
        <v>167</v>
      </c>
      <c r="E130" s="39" t="s">
        <v>24</v>
      </c>
      <c r="F130" s="39">
        <v>23</v>
      </c>
      <c r="G130" s="39" t="s">
        <v>28</v>
      </c>
      <c r="H130" s="39" t="s">
        <v>36</v>
      </c>
      <c r="I130" s="39">
        <v>2</v>
      </c>
      <c r="J130" s="39">
        <v>1</v>
      </c>
      <c r="K130" s="39">
        <v>18</v>
      </c>
      <c r="L130" s="39">
        <v>21</v>
      </c>
      <c r="M130" s="39">
        <v>11</v>
      </c>
      <c r="N130" s="39">
        <v>50</v>
      </c>
      <c r="O130" s="39">
        <v>50</v>
      </c>
      <c r="P130" s="40">
        <v>1</v>
      </c>
      <c r="Q130" s="39">
        <v>1</v>
      </c>
      <c r="R130" s="39"/>
      <c r="S130" s="39"/>
      <c r="T130" s="39"/>
      <c r="U130" s="39"/>
    </row>
    <row r="131" spans="1:21" ht="15.75" customHeight="1">
      <c r="A131" s="37" t="s">
        <v>152</v>
      </c>
      <c r="B131" s="37">
        <v>3</v>
      </c>
      <c r="C131" s="37">
        <v>3</v>
      </c>
      <c r="D131" s="37" t="s">
        <v>168</v>
      </c>
      <c r="E131" s="37" t="s">
        <v>24</v>
      </c>
      <c r="F131" s="37">
        <v>18</v>
      </c>
      <c r="G131" s="37" t="s">
        <v>28</v>
      </c>
      <c r="H131" s="37" t="s">
        <v>36</v>
      </c>
      <c r="I131" s="37">
        <v>1</v>
      </c>
      <c r="J131" s="37">
        <v>2</v>
      </c>
      <c r="K131" s="37">
        <v>18</v>
      </c>
      <c r="L131" s="37">
        <v>21</v>
      </c>
      <c r="M131" s="37">
        <v>11</v>
      </c>
      <c r="N131" s="37">
        <v>50</v>
      </c>
      <c r="O131" s="37">
        <v>50</v>
      </c>
      <c r="P131" s="38">
        <v>1</v>
      </c>
      <c r="Q131" s="37">
        <v>1</v>
      </c>
      <c r="R131" s="37"/>
      <c r="S131" s="37"/>
      <c r="T131" s="37"/>
      <c r="U131" s="37"/>
    </row>
    <row r="132" spans="1:21" ht="15.75" customHeight="1">
      <c r="A132" s="39" t="s">
        <v>152</v>
      </c>
      <c r="B132" s="39">
        <v>3</v>
      </c>
      <c r="C132" s="39">
        <v>3</v>
      </c>
      <c r="D132" s="39" t="s">
        <v>169</v>
      </c>
      <c r="E132" s="39" t="s">
        <v>24</v>
      </c>
      <c r="F132" s="39">
        <v>18</v>
      </c>
      <c r="G132" s="39" t="s">
        <v>28</v>
      </c>
      <c r="H132" s="39" t="s">
        <v>36</v>
      </c>
      <c r="I132" s="39">
        <v>1</v>
      </c>
      <c r="J132" s="39">
        <v>2</v>
      </c>
      <c r="K132" s="39">
        <v>18</v>
      </c>
      <c r="L132" s="39">
        <v>21</v>
      </c>
      <c r="M132" s="39">
        <v>11</v>
      </c>
      <c r="N132" s="39">
        <v>50</v>
      </c>
      <c r="O132" s="39">
        <v>50</v>
      </c>
      <c r="P132" s="40">
        <v>1</v>
      </c>
      <c r="Q132" s="39">
        <v>1</v>
      </c>
      <c r="R132" s="39"/>
      <c r="S132" s="39"/>
      <c r="T132" s="39"/>
      <c r="U132" s="39"/>
    </row>
    <row r="133" spans="1:21" ht="15.75" customHeight="1">
      <c r="A133" s="37" t="s">
        <v>152</v>
      </c>
      <c r="B133" s="37">
        <v>3</v>
      </c>
      <c r="C133" s="37">
        <v>3</v>
      </c>
      <c r="D133" s="37" t="s">
        <v>170</v>
      </c>
      <c r="E133" s="37" t="s">
        <v>24</v>
      </c>
      <c r="F133" s="37">
        <v>25</v>
      </c>
      <c r="G133" s="37" t="s">
        <v>25</v>
      </c>
      <c r="H133" s="37" t="s">
        <v>36</v>
      </c>
      <c r="I133" s="37">
        <v>2</v>
      </c>
      <c r="J133" s="37">
        <v>2</v>
      </c>
      <c r="K133" s="37">
        <v>18</v>
      </c>
      <c r="L133" s="37">
        <v>21</v>
      </c>
      <c r="M133" s="37">
        <v>11</v>
      </c>
      <c r="N133" s="37">
        <v>50</v>
      </c>
      <c r="O133" s="37">
        <v>50</v>
      </c>
      <c r="P133" s="38">
        <v>1</v>
      </c>
      <c r="Q133" s="37">
        <v>1</v>
      </c>
      <c r="R133" s="37"/>
      <c r="S133" s="37"/>
      <c r="T133" s="37"/>
      <c r="U133" s="37"/>
    </row>
    <row r="134" spans="1:21" ht="15.75" customHeight="1">
      <c r="A134" s="39" t="s">
        <v>152</v>
      </c>
      <c r="B134" s="39">
        <v>3</v>
      </c>
      <c r="C134" s="39">
        <v>3</v>
      </c>
      <c r="D134" s="39" t="s">
        <v>171</v>
      </c>
      <c r="E134" s="39" t="s">
        <v>24</v>
      </c>
      <c r="F134" s="39">
        <v>26</v>
      </c>
      <c r="G134" s="39" t="s">
        <v>25</v>
      </c>
      <c r="H134" s="39" t="s">
        <v>36</v>
      </c>
      <c r="I134" s="39">
        <v>0</v>
      </c>
      <c r="J134" s="39">
        <v>2</v>
      </c>
      <c r="K134" s="39">
        <v>18</v>
      </c>
      <c r="L134" s="39">
        <v>21</v>
      </c>
      <c r="M134" s="39">
        <v>11</v>
      </c>
      <c r="N134" s="39">
        <v>50</v>
      </c>
      <c r="O134" s="39">
        <v>50</v>
      </c>
      <c r="P134" s="40">
        <v>1</v>
      </c>
      <c r="Q134" s="39">
        <v>1</v>
      </c>
      <c r="R134" s="39"/>
      <c r="S134" s="39"/>
      <c r="T134" s="39"/>
      <c r="U134" s="39"/>
    </row>
  </sheetData>
  <autoFilter ref="E1:E134" xr:uid="{00000000-0001-0000-0100-000000000000}"/>
  <dataValidations count="1">
    <dataValidation type="whole" operator="equal" allowBlank="1" showInputMessage="1" showErrorMessage="1" sqref="Q5:Q104 T5:T103 Q105:Q134" xr:uid="{00000000-0002-0000-0100-000000000000}">
      <formula1>1</formula1>
      <formula2>0</formula2>
    </dataValidation>
  </dataValidations>
  <pageMargins left="0.7" right="0.7" top="0.75" bottom="0.75" header="0.511811023622047" footer="0.511811023622047"/>
  <pageSetup paperSize="9" orientation="portrait" horizontalDpi="300" verticalDpi="30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1F3864"/>
  </sheetPr>
  <dimension ref="A1:AW109"/>
  <sheetViews>
    <sheetView showGridLines="0" zoomScale="68" zoomScaleNormal="68" workbookViewId="0">
      <selection activeCell="N7" sqref="N7:O7"/>
    </sheetView>
  </sheetViews>
  <sheetFormatPr defaultColWidth="8.6328125" defaultRowHeight="14.5"/>
  <cols>
    <col min="1" max="1" width="2" customWidth="1"/>
    <col min="2" max="2" width="14" customWidth="1"/>
    <col min="3" max="3" width="10" customWidth="1"/>
    <col min="4" max="4" width="8" customWidth="1"/>
    <col min="5" max="7" width="10" customWidth="1"/>
    <col min="8" max="8" width="9.81640625" customWidth="1"/>
    <col min="9" max="9" width="3.6328125" customWidth="1"/>
    <col min="10" max="10" width="14" customWidth="1"/>
    <col min="11" max="16" width="10" customWidth="1"/>
    <col min="17" max="17" width="2" customWidth="1"/>
    <col min="18" max="18" width="14" customWidth="1"/>
    <col min="19" max="19" width="10" customWidth="1"/>
    <col min="20" max="20" width="12.1796875" customWidth="1"/>
    <col min="21" max="23" width="10" customWidth="1"/>
    <col min="24" max="24" width="2" customWidth="1"/>
    <col min="26" max="49" width="13" hidden="1" customWidth="1"/>
  </cols>
  <sheetData>
    <row r="1" spans="1:28" ht="43.5" customHeight="1">
      <c r="A1" s="14" t="s">
        <v>172</v>
      </c>
      <c r="B1" s="14"/>
      <c r="C1" s="14"/>
      <c r="D1" s="14"/>
      <c r="E1" s="14"/>
      <c r="F1" s="14"/>
      <c r="G1" s="14"/>
      <c r="H1" s="14"/>
      <c r="I1" s="14"/>
      <c r="J1" s="14"/>
      <c r="K1" s="14"/>
      <c r="L1" s="14"/>
      <c r="M1" s="14"/>
      <c r="N1" s="14"/>
      <c r="O1" s="14"/>
      <c r="P1" s="14"/>
      <c r="Q1" s="14"/>
      <c r="R1" s="14"/>
      <c r="S1" s="14"/>
      <c r="T1" s="14"/>
      <c r="U1" s="14"/>
      <c r="V1" s="14"/>
      <c r="W1" s="14"/>
      <c r="X1" s="14"/>
      <c r="AA1" t="s">
        <v>173</v>
      </c>
      <c r="AB1" t="s">
        <v>174</v>
      </c>
    </row>
    <row r="2" spans="1:28" ht="6" customHeight="1">
      <c r="AA2" t="s">
        <v>175</v>
      </c>
      <c r="AB2">
        <v>97</v>
      </c>
    </row>
    <row r="3" spans="1:28" ht="18" customHeight="1">
      <c r="A3" s="13" t="s">
        <v>176</v>
      </c>
      <c r="B3" s="13"/>
      <c r="C3" s="13"/>
      <c r="D3" s="13"/>
      <c r="E3" s="13"/>
      <c r="F3" s="13"/>
      <c r="G3" s="13"/>
      <c r="H3" s="13"/>
      <c r="I3" s="13"/>
      <c r="J3" s="13"/>
      <c r="K3" s="13"/>
      <c r="L3" s="13"/>
      <c r="M3" s="13"/>
      <c r="N3" s="13"/>
      <c r="O3" s="13"/>
      <c r="P3" s="13"/>
      <c r="Q3" s="13"/>
      <c r="R3" s="13"/>
      <c r="S3" s="13"/>
      <c r="T3" s="13"/>
      <c r="U3" s="13"/>
      <c r="V3" s="13"/>
      <c r="W3" s="13"/>
      <c r="X3" s="13"/>
      <c r="AA3" t="s">
        <v>177</v>
      </c>
      <c r="AB3">
        <v>33</v>
      </c>
    </row>
    <row r="4" spans="1:28" ht="9.75" customHeight="1"/>
    <row r="5" spans="1:28" ht="4.5" customHeight="1">
      <c r="B5" s="12"/>
      <c r="C5" s="12"/>
      <c r="E5" s="11"/>
      <c r="F5" s="11"/>
      <c r="H5" s="10"/>
      <c r="I5" s="10"/>
      <c r="K5" s="9"/>
      <c r="L5" s="9"/>
      <c r="N5" s="8"/>
      <c r="O5" s="8"/>
      <c r="Q5" s="7"/>
      <c r="R5" s="7"/>
      <c r="T5" s="6"/>
      <c r="U5" s="6"/>
      <c r="AA5" t="s">
        <v>178</v>
      </c>
      <c r="AB5" t="s">
        <v>174</v>
      </c>
    </row>
    <row r="6" spans="1:28" ht="19.5" customHeight="1">
      <c r="B6" s="5" t="s">
        <v>179</v>
      </c>
      <c r="C6" s="5"/>
      <c r="E6" s="4" t="s">
        <v>180</v>
      </c>
      <c r="F6" s="4"/>
      <c r="H6" s="3" t="s">
        <v>181</v>
      </c>
      <c r="I6" s="3"/>
      <c r="K6" s="2" t="s">
        <v>182</v>
      </c>
      <c r="L6" s="2"/>
      <c r="N6" s="1" t="s">
        <v>183</v>
      </c>
      <c r="O6" s="1"/>
      <c r="Q6" s="61" t="s">
        <v>184</v>
      </c>
      <c r="R6" s="61"/>
      <c r="T6" s="62" t="s">
        <v>185</v>
      </c>
      <c r="U6" s="62"/>
      <c r="AA6" t="s">
        <v>186</v>
      </c>
      <c r="AB6">
        <v>32</v>
      </c>
    </row>
    <row r="7" spans="1:28" ht="31.5" customHeight="1">
      <c r="B7" s="63">
        <f>130</f>
        <v>130</v>
      </c>
      <c r="C7" s="63"/>
      <c r="E7" s="82">
        <v>0.75</v>
      </c>
      <c r="F7" s="64"/>
      <c r="H7" s="84">
        <v>0.25</v>
      </c>
      <c r="I7" s="65"/>
      <c r="K7" s="109">
        <v>1</v>
      </c>
      <c r="L7" s="66"/>
      <c r="N7" s="67" t="s">
        <v>187</v>
      </c>
      <c r="O7" s="67"/>
      <c r="Q7" s="68" t="s">
        <v>188</v>
      </c>
      <c r="R7" s="68"/>
      <c r="T7" s="69" t="s">
        <v>189</v>
      </c>
      <c r="U7" s="69"/>
      <c r="AA7" t="s">
        <v>190</v>
      </c>
      <c r="AB7">
        <v>11</v>
      </c>
    </row>
    <row r="8" spans="1:28" ht="9.75" customHeight="1">
      <c r="AA8" t="s">
        <v>143</v>
      </c>
      <c r="AB8">
        <v>8</v>
      </c>
    </row>
    <row r="9" spans="1:28" ht="25.5" customHeight="1">
      <c r="B9" s="70" t="s">
        <v>191</v>
      </c>
      <c r="C9" s="70"/>
      <c r="D9" s="70"/>
      <c r="E9" s="70"/>
      <c r="F9" s="70"/>
      <c r="G9" s="70"/>
      <c r="H9" s="70"/>
      <c r="I9" s="70"/>
      <c r="J9" s="70"/>
      <c r="K9" s="70"/>
      <c r="L9" s="70"/>
      <c r="M9" s="70"/>
      <c r="N9" s="70"/>
      <c r="O9" s="70"/>
      <c r="P9" s="70"/>
      <c r="Q9" s="70"/>
      <c r="R9" s="70"/>
      <c r="S9" s="70"/>
      <c r="T9" s="70"/>
      <c r="U9" s="70"/>
      <c r="V9" s="70"/>
      <c r="AA9" t="s">
        <v>192</v>
      </c>
      <c r="AB9">
        <v>11</v>
      </c>
    </row>
    <row r="10" spans="1:28" ht="19.5" customHeight="1">
      <c r="R10" s="46" t="s">
        <v>173</v>
      </c>
      <c r="S10" s="46" t="s">
        <v>174</v>
      </c>
      <c r="T10" s="46" t="s">
        <v>193</v>
      </c>
      <c r="U10" s="46" t="s">
        <v>194</v>
      </c>
      <c r="V10" s="46" t="s">
        <v>195</v>
      </c>
      <c r="AA10" t="s">
        <v>196</v>
      </c>
      <c r="AB10">
        <v>21</v>
      </c>
    </row>
    <row r="11" spans="1:28" ht="18" customHeight="1">
      <c r="R11" s="47" t="s">
        <v>175</v>
      </c>
      <c r="S11" s="48">
        <f>97</f>
        <v>97</v>
      </c>
      <c r="T11" s="48">
        <f>97</f>
        <v>97</v>
      </c>
      <c r="U11" s="48">
        <f>14</f>
        <v>14</v>
      </c>
      <c r="V11" s="85">
        <v>0.97</v>
      </c>
      <c r="AA11" t="s">
        <v>198</v>
      </c>
      <c r="AB11">
        <v>25</v>
      </c>
    </row>
    <row r="12" spans="1:28" ht="18" customHeight="1">
      <c r="R12" s="49" t="s">
        <v>177</v>
      </c>
      <c r="S12" s="48">
        <f>33</f>
        <v>33</v>
      </c>
      <c r="T12" s="48">
        <f>33</f>
        <v>33</v>
      </c>
      <c r="U12" s="48">
        <f>3</f>
        <v>3</v>
      </c>
      <c r="V12" s="85">
        <v>0.98</v>
      </c>
      <c r="AA12" t="s">
        <v>200</v>
      </c>
      <c r="AB12">
        <v>22</v>
      </c>
    </row>
    <row r="13" spans="1:28" ht="9.75" customHeight="1"/>
    <row r="15" spans="1:28">
      <c r="AA15" t="s">
        <v>178</v>
      </c>
      <c r="AB15" t="s">
        <v>201</v>
      </c>
    </row>
    <row r="16" spans="1:28">
      <c r="AA16" t="s">
        <v>186</v>
      </c>
      <c r="AB16">
        <v>6.2</v>
      </c>
    </row>
    <row r="17" spans="2:29">
      <c r="AA17" t="s">
        <v>190</v>
      </c>
      <c r="AB17">
        <v>0</v>
      </c>
    </row>
    <row r="18" spans="2:29">
      <c r="AA18" t="s">
        <v>143</v>
      </c>
      <c r="AB18">
        <v>0</v>
      </c>
    </row>
    <row r="19" spans="2:29">
      <c r="AA19" t="s">
        <v>192</v>
      </c>
      <c r="AB19">
        <v>0</v>
      </c>
    </row>
    <row r="20" spans="2:29">
      <c r="AA20" t="s">
        <v>196</v>
      </c>
      <c r="AB20">
        <v>0</v>
      </c>
    </row>
    <row r="21" spans="2:29">
      <c r="AA21" t="s">
        <v>198</v>
      </c>
      <c r="AB21">
        <v>16</v>
      </c>
    </row>
    <row r="22" spans="2:29">
      <c r="AA22" t="s">
        <v>200</v>
      </c>
      <c r="AB22">
        <v>50</v>
      </c>
    </row>
    <row r="25" spans="2:29">
      <c r="AA25" t="s">
        <v>202</v>
      </c>
      <c r="AB25" t="s">
        <v>174</v>
      </c>
      <c r="AC25" t="s">
        <v>201</v>
      </c>
    </row>
    <row r="26" spans="2:29">
      <c r="AA26" t="s">
        <v>203</v>
      </c>
      <c r="AB26">
        <v>40</v>
      </c>
      <c r="AC26">
        <v>17.5</v>
      </c>
    </row>
    <row r="27" spans="2:29">
      <c r="AA27" t="s">
        <v>204</v>
      </c>
      <c r="AB27">
        <v>82</v>
      </c>
      <c r="AC27">
        <v>12.2</v>
      </c>
    </row>
    <row r="28" spans="2:29">
      <c r="AA28" t="s">
        <v>46</v>
      </c>
      <c r="AB28">
        <v>6</v>
      </c>
      <c r="AC28">
        <v>0</v>
      </c>
    </row>
    <row r="29" spans="2:29">
      <c r="AA29" t="s">
        <v>205</v>
      </c>
      <c r="AB29">
        <v>2</v>
      </c>
      <c r="AC29">
        <v>0</v>
      </c>
    </row>
    <row r="30" spans="2:29" ht="25.5" customHeight="1">
      <c r="B30" s="71" t="s">
        <v>206</v>
      </c>
      <c r="C30" s="71"/>
      <c r="D30" s="71"/>
      <c r="E30" s="71"/>
      <c r="F30" s="71"/>
      <c r="G30" s="71"/>
      <c r="H30" s="71"/>
      <c r="I30" s="71"/>
      <c r="J30" s="71"/>
      <c r="K30" s="71"/>
      <c r="L30" s="71"/>
      <c r="M30" s="71"/>
      <c r="N30" s="71"/>
      <c r="O30" s="71"/>
      <c r="P30" s="71"/>
      <c r="Q30" s="71"/>
      <c r="R30" s="71"/>
      <c r="S30" s="71"/>
      <c r="T30" s="71"/>
      <c r="U30" s="71"/>
      <c r="V30" s="71"/>
      <c r="W30" s="71"/>
      <c r="X30" s="71"/>
    </row>
    <row r="31" spans="2:29" ht="4.5" customHeight="1">
      <c r="B31" s="10"/>
      <c r="C31" s="10"/>
      <c r="D31" s="10"/>
      <c r="F31" s="7"/>
      <c r="G31" s="7"/>
      <c r="H31" s="7"/>
      <c r="J31" s="8"/>
      <c r="K31" s="8"/>
      <c r="L31" s="8"/>
      <c r="N31" s="11"/>
      <c r="O31" s="11"/>
      <c r="P31" s="11"/>
      <c r="R31" s="12"/>
      <c r="S31" s="12"/>
      <c r="T31" s="12"/>
    </row>
    <row r="32" spans="2:29" ht="19.5" customHeight="1">
      <c r="B32" s="72" t="s">
        <v>207</v>
      </c>
      <c r="C32" s="72"/>
      <c r="D32" s="72"/>
      <c r="F32" s="73" t="s">
        <v>208</v>
      </c>
      <c r="G32" s="73"/>
      <c r="H32" s="73"/>
      <c r="J32" s="74" t="s">
        <v>209</v>
      </c>
      <c r="K32" s="74"/>
      <c r="L32" s="74"/>
      <c r="N32" s="75" t="s">
        <v>210</v>
      </c>
      <c r="O32" s="75"/>
      <c r="P32" s="75"/>
      <c r="R32" s="76" t="s">
        <v>211</v>
      </c>
      <c r="S32" s="76"/>
      <c r="T32" s="76"/>
      <c r="AA32" t="s">
        <v>212</v>
      </c>
      <c r="AB32" t="s">
        <v>174</v>
      </c>
      <c r="AC32" t="s">
        <v>201</v>
      </c>
    </row>
    <row r="33" spans="2:29" ht="31.5" customHeight="1">
      <c r="B33" s="83">
        <f>23.8</f>
        <v>23.8</v>
      </c>
      <c r="C33" s="83"/>
      <c r="D33" s="83"/>
      <c r="F33" s="86">
        <f>17</f>
        <v>17</v>
      </c>
      <c r="G33" s="68"/>
      <c r="H33" s="68"/>
      <c r="J33" s="87">
        <f>35</f>
        <v>35</v>
      </c>
      <c r="K33" s="67"/>
      <c r="L33" s="67"/>
      <c r="N33" s="88">
        <f>23.8</f>
        <v>23.8</v>
      </c>
      <c r="O33" s="88"/>
      <c r="P33" s="88"/>
      <c r="R33" s="63">
        <f>23.9</f>
        <v>23.9</v>
      </c>
      <c r="S33" s="63"/>
      <c r="T33" s="63"/>
      <c r="AA33" t="s">
        <v>213</v>
      </c>
      <c r="AB33">
        <v>21</v>
      </c>
      <c r="AC33">
        <v>9.5</v>
      </c>
    </row>
    <row r="34" spans="2:29" ht="9.75" customHeight="1">
      <c r="AA34" t="s">
        <v>214</v>
      </c>
      <c r="AB34">
        <v>50</v>
      </c>
      <c r="AC34">
        <v>14</v>
      </c>
    </row>
    <row r="35" spans="2:29" ht="19.5" customHeight="1">
      <c r="R35" s="49" t="s">
        <v>215</v>
      </c>
      <c r="S35" s="49" t="s">
        <v>174</v>
      </c>
      <c r="T35" s="49" t="s">
        <v>216</v>
      </c>
      <c r="U35" s="49" t="s">
        <v>194</v>
      </c>
      <c r="V35" s="49" t="s">
        <v>217</v>
      </c>
      <c r="AA35" t="s">
        <v>218</v>
      </c>
      <c r="AB35">
        <v>45</v>
      </c>
      <c r="AC35">
        <v>15.6</v>
      </c>
    </row>
    <row r="36" spans="2:29" ht="30.5" customHeight="1">
      <c r="R36" s="50" t="s">
        <v>213</v>
      </c>
      <c r="S36" s="48">
        <v>21</v>
      </c>
      <c r="T36" s="85">
        <v>0.16200000000000001</v>
      </c>
      <c r="U36" s="48">
        <v>2</v>
      </c>
      <c r="V36" s="95">
        <v>9.5000000000000001E-2</v>
      </c>
      <c r="AA36" t="s">
        <v>219</v>
      </c>
      <c r="AB36">
        <v>14</v>
      </c>
      <c r="AC36">
        <v>7.1</v>
      </c>
    </row>
    <row r="37" spans="2:29" ht="18" customHeight="1">
      <c r="B37" t="s">
        <v>207</v>
      </c>
      <c r="C37">
        <v>23.8</v>
      </c>
      <c r="R37" s="49" t="s">
        <v>214</v>
      </c>
      <c r="S37" s="51">
        <v>50</v>
      </c>
      <c r="T37" s="93">
        <v>0.38500000000000001</v>
      </c>
      <c r="U37" s="51">
        <v>7</v>
      </c>
      <c r="V37" s="94">
        <v>0.14000000000000001</v>
      </c>
    </row>
    <row r="38" spans="2:29" ht="18" customHeight="1">
      <c r="B38" s="89" t="s">
        <v>208</v>
      </c>
      <c r="C38" s="89">
        <v>17</v>
      </c>
      <c r="R38" s="47" t="s">
        <v>218</v>
      </c>
      <c r="S38" s="48">
        <v>45</v>
      </c>
      <c r="T38" s="85">
        <v>0.34599999999999997</v>
      </c>
      <c r="U38" s="48">
        <v>7</v>
      </c>
      <c r="V38" s="95">
        <v>0.156</v>
      </c>
    </row>
    <row r="39" spans="2:29" ht="18" customHeight="1">
      <c r="B39" s="90" t="s">
        <v>209</v>
      </c>
      <c r="C39" s="90">
        <v>35</v>
      </c>
      <c r="R39" s="52" t="s">
        <v>219</v>
      </c>
      <c r="S39" s="51">
        <v>14</v>
      </c>
      <c r="T39" s="93">
        <v>0.108</v>
      </c>
      <c r="U39" s="51">
        <v>1</v>
      </c>
      <c r="V39" s="94">
        <v>7.0999999999999994E-2</v>
      </c>
      <c r="AA39" t="s">
        <v>178</v>
      </c>
      <c r="AB39" t="s">
        <v>220</v>
      </c>
    </row>
    <row r="40" spans="2:29" ht="9.75" customHeight="1">
      <c r="B40" s="91" t="s">
        <v>210</v>
      </c>
      <c r="C40" s="91">
        <v>23.8</v>
      </c>
      <c r="AA40" t="s">
        <v>186</v>
      </c>
      <c r="AB40">
        <v>96</v>
      </c>
    </row>
    <row r="41" spans="2:29">
      <c r="B41" s="92" t="s">
        <v>211</v>
      </c>
      <c r="C41" s="92">
        <v>23.9</v>
      </c>
      <c r="AA41" t="s">
        <v>190</v>
      </c>
      <c r="AB41">
        <v>100</v>
      </c>
    </row>
    <row r="42" spans="2:29">
      <c r="AA42" t="s">
        <v>143</v>
      </c>
      <c r="AB42">
        <v>100</v>
      </c>
    </row>
    <row r="43" spans="2:29">
      <c r="AA43" t="s">
        <v>192</v>
      </c>
      <c r="AB43">
        <v>100</v>
      </c>
    </row>
    <row r="44" spans="2:29">
      <c r="AA44" t="s">
        <v>196</v>
      </c>
      <c r="AB44">
        <v>100</v>
      </c>
    </row>
    <row r="45" spans="2:29">
      <c r="AA45" t="s">
        <v>198</v>
      </c>
      <c r="AB45">
        <v>93.9</v>
      </c>
    </row>
    <row r="46" spans="2:29">
      <c r="AA46" t="s">
        <v>200</v>
      </c>
      <c r="AB46">
        <v>100.7</v>
      </c>
    </row>
    <row r="48" spans="2:29">
      <c r="AA48" t="s">
        <v>221</v>
      </c>
      <c r="AB48" t="s">
        <v>220</v>
      </c>
    </row>
    <row r="49" spans="2:28">
      <c r="AA49" t="s">
        <v>222</v>
      </c>
      <c r="AB49">
        <v>90.7</v>
      </c>
    </row>
    <row r="50" spans="2:28">
      <c r="AA50" t="s">
        <v>223</v>
      </c>
      <c r="AB50">
        <v>100</v>
      </c>
    </row>
    <row r="51" spans="2:28">
      <c r="AA51" t="s">
        <v>224</v>
      </c>
      <c r="AB51">
        <v>100.3</v>
      </c>
    </row>
    <row r="52" spans="2:28" ht="25.5" customHeight="1">
      <c r="B52" s="77" t="s">
        <v>225</v>
      </c>
      <c r="C52" s="77"/>
      <c r="D52" s="77"/>
      <c r="E52" s="77"/>
      <c r="F52" s="77"/>
      <c r="G52" s="77"/>
      <c r="H52" s="77"/>
      <c r="I52" s="77"/>
      <c r="J52" s="77"/>
      <c r="K52" s="77"/>
      <c r="L52" s="77"/>
      <c r="M52" s="77"/>
      <c r="N52" s="77"/>
      <c r="O52" s="77"/>
      <c r="P52" s="77"/>
      <c r="Q52" s="77"/>
      <c r="R52" s="77"/>
      <c r="S52" s="77"/>
      <c r="T52" s="77"/>
      <c r="U52" s="77"/>
      <c r="V52" s="77"/>
      <c r="W52" s="77"/>
      <c r="X52" s="77"/>
    </row>
    <row r="53" spans="2:28" ht="19.5" customHeight="1">
      <c r="R53" s="53" t="s">
        <v>202</v>
      </c>
      <c r="S53" s="53" t="s">
        <v>174</v>
      </c>
      <c r="T53" s="53" t="s">
        <v>226</v>
      </c>
      <c r="U53" s="53" t="s">
        <v>193</v>
      </c>
      <c r="V53" s="53" t="s">
        <v>217</v>
      </c>
    </row>
    <row r="54" spans="2:28" ht="18" customHeight="1">
      <c r="R54" s="54" t="s">
        <v>203</v>
      </c>
      <c r="S54" s="48">
        <v>40</v>
      </c>
      <c r="T54" s="85">
        <v>0.308</v>
      </c>
      <c r="U54" s="48">
        <v>40</v>
      </c>
      <c r="V54" s="96">
        <v>0.17499999999999999</v>
      </c>
    </row>
    <row r="55" spans="2:28" ht="18" customHeight="1">
      <c r="R55" s="56" t="s">
        <v>204</v>
      </c>
      <c r="S55" s="51">
        <v>82</v>
      </c>
      <c r="T55" s="93">
        <v>0.63100000000000001</v>
      </c>
      <c r="U55" s="51">
        <v>82</v>
      </c>
      <c r="V55" s="97">
        <v>0.122</v>
      </c>
    </row>
    <row r="56" spans="2:28" ht="18" customHeight="1">
      <c r="R56" s="54" t="s">
        <v>46</v>
      </c>
      <c r="S56" s="48">
        <v>6</v>
      </c>
      <c r="T56" s="85">
        <v>4.5999999999999999E-2</v>
      </c>
      <c r="U56" s="48">
        <v>6</v>
      </c>
      <c r="V56" s="98">
        <v>0</v>
      </c>
    </row>
    <row r="57" spans="2:28" ht="18" customHeight="1">
      <c r="R57" s="56" t="s">
        <v>205</v>
      </c>
      <c r="S57" s="51">
        <v>2</v>
      </c>
      <c r="T57" s="93">
        <v>1.4999999999999999E-2</v>
      </c>
      <c r="U57" s="51">
        <v>2</v>
      </c>
      <c r="V57" s="99">
        <v>0</v>
      </c>
    </row>
    <row r="58" spans="2:28" ht="9.75" customHeight="1"/>
    <row r="75" spans="2:24" ht="25.5" customHeight="1">
      <c r="B75" s="78" t="s">
        <v>227</v>
      </c>
      <c r="C75" s="78"/>
      <c r="D75" s="78"/>
      <c r="E75" s="78"/>
      <c r="F75" s="78"/>
      <c r="G75" s="78"/>
      <c r="H75" s="78"/>
      <c r="I75" s="78"/>
      <c r="J75" s="78"/>
      <c r="K75" s="78"/>
      <c r="L75" s="78"/>
      <c r="M75" s="78"/>
      <c r="N75" s="78"/>
      <c r="O75" s="78"/>
      <c r="P75" s="78"/>
      <c r="Q75" s="78"/>
      <c r="R75" s="78"/>
      <c r="S75" s="78"/>
      <c r="T75" s="78"/>
      <c r="U75" s="78"/>
      <c r="V75" s="78"/>
      <c r="W75" s="78"/>
      <c r="X75" s="78"/>
    </row>
    <row r="76" spans="2:24" ht="4.5" customHeight="1">
      <c r="B76" s="6"/>
      <c r="C76" s="6"/>
      <c r="D76" s="6"/>
      <c r="F76" s="11"/>
      <c r="G76" s="11"/>
      <c r="H76" s="11"/>
      <c r="J76" s="10"/>
      <c r="K76" s="10"/>
      <c r="L76" s="10"/>
      <c r="N76" s="7"/>
      <c r="O76" s="7"/>
      <c r="P76" s="7"/>
      <c r="R76" s="12"/>
      <c r="S76" s="12"/>
      <c r="T76" s="12"/>
      <c r="V76" s="9"/>
      <c r="W76" s="9"/>
      <c r="X76" s="9"/>
    </row>
    <row r="77" spans="2:24" ht="19.5" customHeight="1">
      <c r="B77" s="62" t="s">
        <v>228</v>
      </c>
      <c r="C77" s="62"/>
      <c r="D77" s="62"/>
      <c r="F77" s="4" t="s">
        <v>229</v>
      </c>
      <c r="G77" s="4"/>
      <c r="H77" s="4"/>
      <c r="J77" s="3" t="s">
        <v>230</v>
      </c>
      <c r="K77" s="3"/>
      <c r="L77" s="3"/>
      <c r="N77" s="61" t="s">
        <v>231</v>
      </c>
      <c r="O77" s="61"/>
      <c r="P77" s="61"/>
      <c r="R77" s="5" t="s">
        <v>232</v>
      </c>
      <c r="S77" s="5"/>
      <c r="T77" s="5"/>
      <c r="V77" s="2" t="s">
        <v>233</v>
      </c>
      <c r="W77" s="2"/>
      <c r="X77" s="2"/>
    </row>
    <row r="78" spans="2:24" ht="31.5" customHeight="1">
      <c r="B78" s="69" t="s">
        <v>234</v>
      </c>
      <c r="C78" s="69"/>
      <c r="D78" s="69"/>
      <c r="F78" s="64" t="s">
        <v>197</v>
      </c>
      <c r="G78" s="64"/>
      <c r="H78" s="64"/>
      <c r="J78" s="65" t="s">
        <v>199</v>
      </c>
      <c r="K78" s="65"/>
      <c r="L78" s="65"/>
      <c r="N78" s="68" t="s">
        <v>235</v>
      </c>
      <c r="O78" s="68"/>
      <c r="P78" s="68"/>
      <c r="R78" s="63" t="s">
        <v>236</v>
      </c>
      <c r="S78" s="63"/>
      <c r="T78" s="63"/>
      <c r="V78" s="66" t="s">
        <v>237</v>
      </c>
      <c r="W78" s="66"/>
      <c r="X78" s="66"/>
    </row>
    <row r="79" spans="2:24" ht="9.75" customHeight="1"/>
    <row r="80" spans="2:24" ht="19.5" customHeight="1">
      <c r="R80" s="57" t="s">
        <v>178</v>
      </c>
      <c r="S80" s="57" t="s">
        <v>174</v>
      </c>
      <c r="T80" s="57" t="s">
        <v>220</v>
      </c>
    </row>
    <row r="81" spans="18:20" ht="18" customHeight="1">
      <c r="R81" s="54" t="s">
        <v>186</v>
      </c>
      <c r="S81" s="48">
        <f>32</f>
        <v>32</v>
      </c>
      <c r="T81" s="96">
        <v>0.96</v>
      </c>
    </row>
    <row r="82" spans="18:20" ht="18" customHeight="1">
      <c r="R82" s="56" t="s">
        <v>190</v>
      </c>
      <c r="S82" s="51">
        <f>11</f>
        <v>11</v>
      </c>
      <c r="T82" s="103">
        <v>1</v>
      </c>
    </row>
    <row r="83" spans="18:20" ht="18" customHeight="1">
      <c r="R83" s="54" t="s">
        <v>143</v>
      </c>
      <c r="S83" s="48">
        <f>8</f>
        <v>8</v>
      </c>
      <c r="T83" s="96">
        <v>1</v>
      </c>
    </row>
    <row r="84" spans="18:20" ht="18" customHeight="1">
      <c r="R84" s="56" t="s">
        <v>192</v>
      </c>
      <c r="S84" s="51">
        <f>11</f>
        <v>11</v>
      </c>
      <c r="T84" s="103">
        <v>1</v>
      </c>
    </row>
    <row r="85" spans="18:20" ht="18" customHeight="1">
      <c r="R85" s="54" t="s">
        <v>196</v>
      </c>
      <c r="S85" s="48">
        <f>21</f>
        <v>21</v>
      </c>
      <c r="T85" s="55" t="s">
        <v>238</v>
      </c>
    </row>
    <row r="86" spans="18:20" ht="18" customHeight="1">
      <c r="R86" s="56" t="s">
        <v>198</v>
      </c>
      <c r="S86" s="51">
        <f>25</f>
        <v>25</v>
      </c>
      <c r="T86" s="97">
        <v>0.93899999999999995</v>
      </c>
    </row>
    <row r="87" spans="18:20" ht="18" customHeight="1">
      <c r="R87" s="54" t="s">
        <v>200</v>
      </c>
      <c r="S87" s="48">
        <f>22</f>
        <v>22</v>
      </c>
      <c r="T87" s="96">
        <v>1.0069999999999999</v>
      </c>
    </row>
    <row r="88" spans="18:20" ht="18" customHeight="1">
      <c r="R88" s="106"/>
      <c r="S88" s="107"/>
      <c r="T88" s="108"/>
    </row>
    <row r="89" spans="18:20" ht="18" customHeight="1">
      <c r="R89" s="106"/>
      <c r="S89" s="107"/>
      <c r="T89" s="108"/>
    </row>
    <row r="90" spans="18:20" ht="18" customHeight="1">
      <c r="R90" s="106"/>
      <c r="S90" s="107"/>
      <c r="T90" s="108"/>
    </row>
    <row r="91" spans="18:20" ht="18" customHeight="1">
      <c r="R91" s="106"/>
      <c r="S91" s="107"/>
      <c r="T91" s="108"/>
    </row>
    <row r="92" spans="18:20" ht="18" customHeight="1">
      <c r="R92" s="106"/>
      <c r="S92" s="107"/>
      <c r="T92" s="108"/>
    </row>
    <row r="93" spans="18:20" ht="18" customHeight="1">
      <c r="R93" s="106"/>
      <c r="S93" s="107"/>
      <c r="T93" s="108"/>
    </row>
    <row r="94" spans="18:20" ht="18" customHeight="1">
      <c r="R94" s="106"/>
      <c r="S94" s="107"/>
      <c r="T94" s="108"/>
    </row>
    <row r="95" spans="18:20" ht="9.75" customHeight="1"/>
    <row r="96" spans="18:20" ht="9.75" customHeight="1"/>
    <row r="97" spans="2:24" ht="9.75" customHeight="1"/>
    <row r="98" spans="2:24" ht="25.5" customHeight="1">
      <c r="B98" s="70" t="s">
        <v>239</v>
      </c>
      <c r="C98" s="70"/>
      <c r="D98" s="70"/>
      <c r="E98" s="70"/>
      <c r="F98" s="70"/>
      <c r="G98" s="70"/>
      <c r="H98" s="70"/>
      <c r="I98" s="70"/>
      <c r="J98" s="70"/>
      <c r="K98" s="70"/>
      <c r="L98" s="70"/>
      <c r="M98" s="70"/>
      <c r="N98" s="70"/>
      <c r="O98" s="70"/>
      <c r="P98" s="70"/>
      <c r="Q98" s="70"/>
      <c r="R98" s="70"/>
      <c r="S98" s="70"/>
      <c r="T98" s="70"/>
      <c r="U98" s="70"/>
      <c r="V98" s="70"/>
      <c r="W98" s="70"/>
      <c r="X98" s="70"/>
    </row>
    <row r="99" spans="2:24" ht="27.75" customHeight="1">
      <c r="B99" s="29" t="s">
        <v>178</v>
      </c>
      <c r="C99" s="29" t="s">
        <v>174</v>
      </c>
      <c r="D99" s="30" t="s">
        <v>175</v>
      </c>
      <c r="E99" s="31" t="s">
        <v>177</v>
      </c>
      <c r="F99" s="30" t="s">
        <v>240</v>
      </c>
      <c r="G99" s="33" t="s">
        <v>193</v>
      </c>
      <c r="H99" s="33" t="s">
        <v>241</v>
      </c>
      <c r="I99" s="35" t="s">
        <v>242</v>
      </c>
      <c r="J99" s="35" t="s">
        <v>243</v>
      </c>
      <c r="K99" s="32" t="s">
        <v>244</v>
      </c>
    </row>
    <row r="100" spans="2:24" ht="18" customHeight="1">
      <c r="B100" s="58" t="s">
        <v>186</v>
      </c>
      <c r="C100" s="48">
        <v>32</v>
      </c>
      <c r="D100" s="48">
        <v>22</v>
      </c>
      <c r="E100" s="48">
        <v>10</v>
      </c>
      <c r="F100" s="100">
        <v>0.69</v>
      </c>
      <c r="G100" s="48">
        <v>32</v>
      </c>
      <c r="H100" s="81">
        <v>1</v>
      </c>
      <c r="I100" s="48">
        <v>2</v>
      </c>
      <c r="J100" s="98">
        <v>6.2E-2</v>
      </c>
      <c r="K100" s="96">
        <v>0.96</v>
      </c>
    </row>
    <row r="101" spans="2:24" ht="18" customHeight="1">
      <c r="B101" s="59" t="s">
        <v>190</v>
      </c>
      <c r="C101" s="51">
        <v>11</v>
      </c>
      <c r="D101" s="51">
        <v>7</v>
      </c>
      <c r="E101" s="51">
        <v>4</v>
      </c>
      <c r="F101" s="101">
        <v>0.64</v>
      </c>
      <c r="G101" s="51">
        <v>11</v>
      </c>
      <c r="H101" s="102">
        <v>1</v>
      </c>
      <c r="I101" s="51">
        <v>0</v>
      </c>
      <c r="J101" s="99">
        <v>0</v>
      </c>
      <c r="K101" s="103">
        <v>1</v>
      </c>
    </row>
    <row r="102" spans="2:24" ht="18" customHeight="1">
      <c r="B102" s="58" t="s">
        <v>143</v>
      </c>
      <c r="C102" s="48">
        <v>8</v>
      </c>
      <c r="D102" s="48">
        <v>4</v>
      </c>
      <c r="E102" s="48">
        <v>4</v>
      </c>
      <c r="F102" s="100">
        <v>0.5</v>
      </c>
      <c r="G102" s="48">
        <v>8</v>
      </c>
      <c r="H102" s="102">
        <v>1</v>
      </c>
      <c r="I102" s="48">
        <v>0</v>
      </c>
      <c r="J102" s="98">
        <v>0</v>
      </c>
      <c r="K102" s="96">
        <v>1</v>
      </c>
    </row>
    <row r="103" spans="2:24" ht="18" customHeight="1">
      <c r="B103" s="59" t="s">
        <v>192</v>
      </c>
      <c r="C103" s="51">
        <v>11</v>
      </c>
      <c r="D103" s="51">
        <v>11</v>
      </c>
      <c r="E103" s="51">
        <v>0</v>
      </c>
      <c r="F103" s="101">
        <v>1</v>
      </c>
      <c r="G103" s="51">
        <v>11</v>
      </c>
      <c r="H103" s="102">
        <v>1</v>
      </c>
      <c r="I103" s="51">
        <v>0</v>
      </c>
      <c r="J103" s="99">
        <v>0</v>
      </c>
      <c r="K103" s="103">
        <v>1</v>
      </c>
    </row>
    <row r="104" spans="2:24" ht="18" customHeight="1">
      <c r="B104" s="58" t="s">
        <v>196</v>
      </c>
      <c r="C104" s="48">
        <v>21</v>
      </c>
      <c r="D104" s="48">
        <v>21</v>
      </c>
      <c r="E104" s="48">
        <v>0</v>
      </c>
      <c r="F104" s="100">
        <v>1</v>
      </c>
      <c r="G104" s="48">
        <v>21</v>
      </c>
      <c r="H104" s="102">
        <v>1</v>
      </c>
      <c r="I104" s="48">
        <v>0</v>
      </c>
      <c r="J104" s="98">
        <v>0</v>
      </c>
      <c r="K104" s="55" t="s">
        <v>238</v>
      </c>
    </row>
    <row r="105" spans="2:24" ht="18" customHeight="1">
      <c r="B105" s="59" t="s">
        <v>198</v>
      </c>
      <c r="C105" s="51">
        <v>25</v>
      </c>
      <c r="D105" s="51">
        <v>19</v>
      </c>
      <c r="E105" s="51">
        <v>6</v>
      </c>
      <c r="F105" s="101">
        <v>0.76</v>
      </c>
      <c r="G105" s="51">
        <v>25</v>
      </c>
      <c r="H105" s="102">
        <v>1</v>
      </c>
      <c r="I105" s="51">
        <v>4</v>
      </c>
      <c r="J105" s="97">
        <v>0.16</v>
      </c>
      <c r="K105" s="97">
        <v>0.93899999999999995</v>
      </c>
    </row>
    <row r="106" spans="2:24" ht="18" customHeight="1">
      <c r="B106" s="58" t="s">
        <v>200</v>
      </c>
      <c r="C106" s="48">
        <v>22</v>
      </c>
      <c r="D106" s="48">
        <v>13</v>
      </c>
      <c r="E106" s="48">
        <v>9</v>
      </c>
      <c r="F106" s="100">
        <v>0.59</v>
      </c>
      <c r="G106" s="48">
        <v>22</v>
      </c>
      <c r="H106" s="102">
        <v>1</v>
      </c>
      <c r="I106" s="48">
        <v>11</v>
      </c>
      <c r="J106" s="96">
        <v>0.5</v>
      </c>
      <c r="K106" s="96">
        <v>1.0069999999999999</v>
      </c>
    </row>
    <row r="107" spans="2:24" ht="21.75" customHeight="1">
      <c r="B107" s="60" t="s">
        <v>245</v>
      </c>
      <c r="C107" s="60">
        <f>SUM(C100:C106)</f>
        <v>130</v>
      </c>
      <c r="D107" s="60">
        <f>SUM(D100:D106)</f>
        <v>97</v>
      </c>
      <c r="E107" s="60">
        <f>SUM(E100:E106)</f>
        <v>33</v>
      </c>
      <c r="F107" s="104">
        <f>SUM(F100:F106)/7</f>
        <v>0.74</v>
      </c>
      <c r="G107" s="60">
        <f>SUM(G100:G106)</f>
        <v>130</v>
      </c>
      <c r="H107" s="104">
        <f>SUM(H100:H106)/7</f>
        <v>1</v>
      </c>
      <c r="I107" s="60">
        <f>SUM(I100:I106)</f>
        <v>17</v>
      </c>
      <c r="J107" s="105">
        <f>SUM(J100:J106)/7</f>
        <v>0.10314285714285713</v>
      </c>
      <c r="K107" s="105">
        <f>SUM(K100:K106)/7</f>
        <v>0.84371428571428564</v>
      </c>
    </row>
    <row r="109" spans="2:24" ht="15.75" customHeight="1">
      <c r="B109" s="79" t="s">
        <v>246</v>
      </c>
      <c r="C109" s="79"/>
      <c r="D109" s="79"/>
      <c r="E109" s="79"/>
      <c r="F109" s="79"/>
      <c r="G109" s="79"/>
      <c r="H109" s="79"/>
      <c r="I109" s="79"/>
      <c r="J109" s="79"/>
      <c r="K109" s="79"/>
      <c r="L109" s="79"/>
      <c r="M109" s="79"/>
      <c r="N109" s="79"/>
      <c r="O109" s="79"/>
      <c r="P109" s="79"/>
      <c r="Q109" s="79"/>
      <c r="R109" s="79"/>
      <c r="S109" s="79"/>
      <c r="T109" s="79"/>
      <c r="U109" s="79"/>
      <c r="V109" s="79"/>
      <c r="W109" s="79"/>
      <c r="X109" s="79"/>
    </row>
  </sheetData>
  <mergeCells count="62">
    <mergeCell ref="B98:X98"/>
    <mergeCell ref="B109:X109"/>
    <mergeCell ref="V77:X77"/>
    <mergeCell ref="B78:D78"/>
    <mergeCell ref="F78:H78"/>
    <mergeCell ref="J78:L78"/>
    <mergeCell ref="N78:P78"/>
    <mergeCell ref="R78:T78"/>
    <mergeCell ref="V78:X78"/>
    <mergeCell ref="B77:D77"/>
    <mergeCell ref="F77:H77"/>
    <mergeCell ref="J77:L77"/>
    <mergeCell ref="N77:P77"/>
    <mergeCell ref="R77:T77"/>
    <mergeCell ref="B52:X52"/>
    <mergeCell ref="B75:X75"/>
    <mergeCell ref="B76:D76"/>
    <mergeCell ref="F76:H76"/>
    <mergeCell ref="J76:L76"/>
    <mergeCell ref="N76:P76"/>
    <mergeCell ref="R76:T76"/>
    <mergeCell ref="V76:X76"/>
    <mergeCell ref="B33:D33"/>
    <mergeCell ref="F33:H33"/>
    <mergeCell ref="J33:L33"/>
    <mergeCell ref="N33:P33"/>
    <mergeCell ref="R33:T33"/>
    <mergeCell ref="B32:D32"/>
    <mergeCell ref="F32:H32"/>
    <mergeCell ref="J32:L32"/>
    <mergeCell ref="N32:P32"/>
    <mergeCell ref="R32:T32"/>
    <mergeCell ref="B9:V9"/>
    <mergeCell ref="B30:X30"/>
    <mergeCell ref="B31:D31"/>
    <mergeCell ref="F31:H31"/>
    <mergeCell ref="J31:L31"/>
    <mergeCell ref="N31:P31"/>
    <mergeCell ref="R31:T31"/>
    <mergeCell ref="Q6:R6"/>
    <mergeCell ref="T6:U6"/>
    <mergeCell ref="B7:C7"/>
    <mergeCell ref="E7:F7"/>
    <mergeCell ref="H7:I7"/>
    <mergeCell ref="K7:L7"/>
    <mergeCell ref="N7:O7"/>
    <mergeCell ref="Q7:R7"/>
    <mergeCell ref="T7:U7"/>
    <mergeCell ref="B6:C6"/>
    <mergeCell ref="E6:F6"/>
    <mergeCell ref="H6:I6"/>
    <mergeCell ref="K6:L6"/>
    <mergeCell ref="N6:O6"/>
    <mergeCell ref="A1:X1"/>
    <mergeCell ref="A3:X3"/>
    <mergeCell ref="B5:C5"/>
    <mergeCell ref="E5:F5"/>
    <mergeCell ref="H5:I5"/>
    <mergeCell ref="K5:L5"/>
    <mergeCell ref="N5:O5"/>
    <mergeCell ref="Q5:R5"/>
    <mergeCell ref="T5:U5"/>
  </mergeCells>
  <pageMargins left="0.75" right="0.75" top="1" bottom="1" header="0.511811023622047" footer="0.511811023622047"/>
  <pageSetup paperSize="9" orientation="portrait" horizontalDpi="300" verticalDpi="300"/>
  <ignoredErrors>
    <ignoredError sqref="S83" formula="1"/>
  </ignoredErrors>
  <drawing r:id="rId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Données</vt:lpstr>
      <vt:lpstr>Dashboard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dc:description/>
  <cp:lastModifiedBy>Mekhetar Cheikh Sidi Aly</cp:lastModifiedBy>
  <cp:revision>2</cp:revision>
  <dcterms:created xsi:type="dcterms:W3CDTF">2015-06-05T18:17:00Z</dcterms:created>
  <dcterms:modified xsi:type="dcterms:W3CDTF">2026-05-17T16:15:15Z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B414D95058914E1A89FBF5EB0F48D45F_12</vt:lpwstr>
  </property>
  <property fmtid="{D5CDD505-2E9C-101B-9397-08002B2CF9AE}" pid="3" name="KSOProductBuildVer">
    <vt:lpwstr>1036-12.2.0.21179</vt:lpwstr>
  </property>
</Properties>
</file>